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課\10財務01庶務\100110001財政調査関係書(５年)\03_公営企業\2023(R5)\20240117140606_【1／31(水)期限】公営企業に係る経営比較分析表（令和４年度決算）の分析等について（依頼）\04.県回答\"/>
    </mc:Choice>
  </mc:AlternateContent>
  <workbookProtection workbookAlgorithmName="SHA-512" workbookHashValue="d+6PhCw7tPZkuv3zyU50lYka+4QtWztZXpvhY6y6qVU5hgbzZA0vu6mz6mXooVKWulVxXgaRqEPywF3cnVYF6A==" workbookSaltValue="MLGhlW2xi9p8WGJ5+xXjeg==" workbookSpinCount="100000" lockStructure="1"/>
  <bookViews>
    <workbookView xWindow="0" yWindow="0" windowWidth="15360" windowHeight="7635"/>
  </bookViews>
  <sheets>
    <sheet name="法非適用_駐車場整備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IT76" i="4"/>
  <c r="CS51" i="4"/>
  <c r="HJ30" i="4"/>
  <c r="CS30" i="4"/>
  <c r="BZ76" i="4"/>
  <c r="MA51" i="4"/>
  <c r="C11" i="5"/>
  <c r="D11" i="5"/>
  <c r="E11" i="5"/>
  <c r="B11" i="5"/>
  <c r="BK76" i="4" l="1"/>
  <c r="LH51" i="4"/>
  <c r="LT76" i="4"/>
  <c r="GQ51" i="4"/>
  <c r="LH30" i="4"/>
  <c r="IE76" i="4"/>
  <c r="BZ51" i="4"/>
  <c r="GQ30" i="4"/>
  <c r="BZ30" i="4"/>
  <c r="JV30" i="4"/>
  <c r="HA76" i="4"/>
  <c r="AN51" i="4"/>
  <c r="FE30" i="4"/>
  <c r="AN30" i="4"/>
  <c r="AG76" i="4"/>
  <c r="JV51" i="4"/>
  <c r="KP76" i="4"/>
  <c r="FE51" i="4"/>
  <c r="BG30" i="4"/>
  <c r="AV76" i="4"/>
  <c r="FX30" i="4"/>
  <c r="KO51" i="4"/>
  <c r="BG51" i="4"/>
  <c r="LE76" i="4"/>
  <c r="FX51" i="4"/>
  <c r="KO30" i="4"/>
  <c r="HP76" i="4"/>
  <c r="R76" i="4"/>
  <c r="JC51" i="4"/>
  <c r="KA76" i="4"/>
  <c r="EL51" i="4"/>
  <c r="JC30" i="4"/>
  <c r="GL76" i="4"/>
  <c r="U51" i="4"/>
  <c r="EL30" i="4"/>
  <c r="U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<sst xmlns="http://schemas.openxmlformats.org/spreadsheetml/2006/main" count="278" uniqueCount="138">
  <si>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</si>
  <si>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</si>
  <si>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</si>
  <si>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</si>
  <si>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</si>
  <si>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</si>
  <si>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</si>
  <si>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</si>
  <si>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</si>
  <si>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</si>
  <si>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</si>
  <si>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</si>
  <si>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</si>
  <si>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</si>
  <si>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</si>
  <si>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</si>
  <si>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</si>
  <si>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</si>
  <si>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</si>
  <si>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</si>
  <si>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</si>
  <si>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</si>
  <si>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</si>
  <si>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</si>
  <si>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</si>
  <si>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</si>
  <si>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</si>
  <si>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</si>
  <si>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</si>
  <si>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</si>
  <si>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</si>
  <si>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</si>
  <si>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</si>
  <si>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</si>
  <si>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</si>
  <si>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</si>
  <si>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</si>
  <si>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</si>
  <si>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</si>
  <si>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</si>
  <si>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</si>
  <si>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</si>
  <si>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</si>
  <si>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</si>
  <si>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</si>
  <si>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</si>
  <si>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</si>
  <si>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</si>
  <si>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</si>
  <si>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</si>
  <si>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</si>
  <si>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</si>
  <si>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</si>
  <si>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</si>
  <si>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</si>
  <si>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</si>
  <si>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</si>
  <si>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</si>
  <si>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</si>
  <si>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</si>
  <si>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</si>
  <si>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</si>
  <si>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</si>
  <si>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</si>
  <si>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</si>
  <si>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</si>
  <si>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</si>
  <si>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</si>
  <si>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</si>
  <si>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</si>
  <si>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</si>
  <si>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</si>
  <si>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</si>
  <si>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</si>
  <si>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</si>
  <si>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</si>
  <si>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</si>
  <si>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</si>
  <si>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</si>
  <si>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</si>
  <si>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</si>
  <si>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</si>
  <si>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</si>
  <si>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</si>
  <si>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</si>
  <si>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</si>
  <si>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</si>
  <si>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</si>
  <si>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</si>
  <si>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</si>
  <si>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</si>
  <si>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</si>
  <si>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</si>
  <si>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</si>
  <si>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</si>
  <si>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</si>
  <si>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</si>
  <si>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</si>
  <si>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</si>
  <si>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</si>
  <si>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</si>
  <si>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</si>
  <si>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</si>
  <si>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</si>
  <si>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</si>
  <si>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当該値(N-3)</t>
    <phoneticPr fontId="5"/>
  </si>
  <si>
    <t>当該値(N-1)</t>
    <phoneticPr fontId="5"/>
  </si>
  <si>
    <t>当該値(N)</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</si>
  <si>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</si>
  <si>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</si>
  <si>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</si>
  <si>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</si>
  <si>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</si>
  <si>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</si>
  <si>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</si>
  <si>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</si>
  <si>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君津市</t>
  </si>
  <si>
    <t>坂田駐車場</t>
  </si>
  <si>
    <t>法非適用</t>
  </si>
  <si>
    <t>駐車場整備事業</t>
  </si>
  <si>
    <t>-</t>
  </si>
  <si>
    <t>Ａ３Ｂ１</t>
  </si>
  <si>
    <t>非設置</t>
  </si>
  <si>
    <t>該当数値なし</t>
  </si>
  <si>
    <t>都市計画駐車場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</si>
  <si>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</si>
  <si>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</si>
  <si>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</si>
  <si>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</si>
  <si>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</si>
  <si>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</si>
  <si>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</si>
  <si>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</si>
  <si>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</si>
  <si>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該施設については、利用状況の稼働率は低いものの、例年、黒字の収支となっている。また、供用開始から４０年以上経過しているものの、広場式の駐車場であるため、設備投資については大規模改修等の予定はないことから、収益性の高い施設となっている。
　しかし、令和元年度までの水準と比較すると、売上高GOP比率及びEBITDAが大幅に減少していることから、指定管理者のノウハウを活用するなどして利用者の獲得に努めるなど、経営改善に向けた取組が必要であると考えられる。
</t>
    <phoneticPr fontId="5"/>
  </si>
  <si>
    <t xml:space="preserve">　当該施設の「⑧設備投資見込額」については、大規模改修等の予定はないが、利用者サービスを維持できるよう、計画的に修繕等を実施していく必要がある。また、「⑩企業債残高対料金収入比率」については、企業債残高はないため0％であることから、将来的に大きな費用負担はない見通しである。
</t>
    <phoneticPr fontId="5"/>
  </si>
  <si>
    <t xml:space="preserve">　当該施設の「⑪稼働率」については、約60%で横ばい傾向にあり、また、全国平均の291.5%を大きく下回っているが、隣接する君津駅を利用する通勤者等が多く利用しているため、駐車時間が長時間となっていることが主な要因と考えられることから、駐車需要が小さいものではないと考えられる。
</t>
    <rPh sb="18" eb="19">
      <t>ヤク</t>
    </rPh>
    <rPh sb="23" eb="24">
      <t>ヨコ</t>
    </rPh>
    <rPh sb="133" eb="134">
      <t>カンガ</t>
    </rPh>
    <phoneticPr fontId="5"/>
  </si>
  <si>
    <t xml:space="preserve">　当該施設は、令和元年度から指定管理者制度の利用料金制度に移行したことで経費削減が図られたこともあり、「①収益的収支比率」については161.7％と100％以上となっており、単年度の収支は黒字が続いている。
　また、「②他会計補助金比率」は0％、「③駐車台数一台当たりの他会計補助金額」についても0円となっているほか、施設の営業に関する収益性を表す「④売上高GOP比率」は令和２年度の0.5％から令和３年度は34.9％に増加し、令和４年度は38.2％とほぼ横ばいとなっていることや、収益の継続性を判断する「⑤EBITDA」についても、令和２年度は9,830千円、令和３年度は10,436千円、令和４年度は13,090千円へと増加傾向にあり、令和元年度までの水準と比較すると低いが回復傾向にあることから、施設の健全な運営が図られている。
</t>
    <rPh sb="185" eb="187">
      <t>レイワ</t>
    </rPh>
    <rPh sb="188" eb="190">
      <t>ネンド</t>
    </rPh>
    <rPh sb="197" eb="199">
      <t>レイワ</t>
    </rPh>
    <rPh sb="200" eb="202">
      <t>ネンド</t>
    </rPh>
    <rPh sb="209" eb="211">
      <t>ゾウカ</t>
    </rPh>
    <rPh sb="213" eb="215">
      <t>レイワ</t>
    </rPh>
    <rPh sb="216" eb="218">
      <t>ネンド</t>
    </rPh>
    <rPh sb="227" eb="228">
      <t>ヨコ</t>
    </rPh>
    <rPh sb="266" eb="268">
      <t>レイワ</t>
    </rPh>
    <rPh sb="269" eb="271">
      <t>ネンド</t>
    </rPh>
    <rPh sb="280" eb="282">
      <t>レイワ</t>
    </rPh>
    <rPh sb="283" eb="285">
      <t>ネンド</t>
    </rPh>
    <rPh sb="292" eb="294">
      <t>センエン</t>
    </rPh>
    <rPh sb="295" eb="297">
      <t>レイワ</t>
    </rPh>
    <rPh sb="298" eb="300">
      <t>ネンド</t>
    </rPh>
    <rPh sb="313" eb="315">
      <t>ケイコウ</t>
    </rPh>
    <rPh sb="338" eb="342">
      <t>カイフクケイコウ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</si>
</sst>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384.5</c:v>
                </c:pt>
                <c:pt idx="1">
                  <c:v>1642.3</c:v>
                </c:pt>
                <c:pt idx="2">
                  <c:v>147.30000000000001</c:v>
                </c:pt>
                <c:pt idx="3">
                  <c:v>153.69999999999999</c:v>
                </c:pt>
                <c:pt idx="4">
                  <c:v>161.69999999999999</c:v>
                </c:pt>
              </c:numCache>
            </c:numRef>
          </c:val>
          <c:extLst>
            <c:ext xmlns:c16="http://schemas.microsoft.com/office/drawing/2014/chart" uri="{C3380CC4-5D6E-409C-BE32-E72D297353CC}">
              <c16:uniqueId val="{00000000-F9EB-442F-89EC-5567A16B3A8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F9EB-442F-89EC-5567A16B3A8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19-4E25-B525-8F7171D2DC3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7619-4E25-B525-8F7171D2DC3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587-4B6A-A910-3548D497EF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587-4B6A-A910-3548D497EF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2EC-4232-A978-B695B5FB7F2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EC-4232-A978-B695B5FB7F2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F8-4A7A-A129-C1E620D58B2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15F8-4A7A-A129-C1E620D58B2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363-439E-A7C5-3B1FF4803D6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0363-439E-A7C5-3B1FF4803D6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89.2</c:v>
                </c:pt>
                <c:pt idx="1">
                  <c:v>83.6</c:v>
                </c:pt>
                <c:pt idx="2">
                  <c:v>61.2</c:v>
                </c:pt>
                <c:pt idx="3">
                  <c:v>59.2</c:v>
                </c:pt>
                <c:pt idx="4">
                  <c:v>64</c:v>
                </c:pt>
              </c:numCache>
            </c:numRef>
          </c:val>
          <c:extLst>
            <c:ext xmlns:c16="http://schemas.microsoft.com/office/drawing/2014/chart" uri="{C3380CC4-5D6E-409C-BE32-E72D297353CC}">
              <c16:uniqueId val="{00000000-6025-4645-BA32-CF043D5A16A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6025-4645-BA32-CF043D5A16A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74</c:v>
                </c:pt>
                <c:pt idx="1">
                  <c:v>94</c:v>
                </c:pt>
                <c:pt idx="2">
                  <c:v>0.5</c:v>
                </c:pt>
                <c:pt idx="3">
                  <c:v>34.9</c:v>
                </c:pt>
                <c:pt idx="4">
                  <c:v>38.200000000000003</c:v>
                </c:pt>
              </c:numCache>
            </c:numRef>
          </c:val>
          <c:extLst>
            <c:ext xmlns:c16="http://schemas.microsoft.com/office/drawing/2014/chart" uri="{C3380CC4-5D6E-409C-BE32-E72D297353CC}">
              <c16:uniqueId val="{00000000-313A-4548-A5FB-3AF3948FF30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313A-4548-A5FB-3AF3948FF30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21900</c:v>
                </c:pt>
                <c:pt idx="1">
                  <c:v>21531</c:v>
                </c:pt>
                <c:pt idx="2">
                  <c:v>9830</c:v>
                </c:pt>
                <c:pt idx="3">
                  <c:v>10436</c:v>
                </c:pt>
                <c:pt idx="4">
                  <c:v>13090</c:v>
                </c:pt>
              </c:numCache>
            </c:numRef>
          </c:val>
          <c:extLst>
            <c:ext xmlns:c16="http://schemas.microsoft.com/office/drawing/2014/chart" uri="{C3380CC4-5D6E-409C-BE32-E72D297353CC}">
              <c16:uniqueId val="{00000000-0CD2-41C3-9B99-F61A0081A2E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0CD2-41C3-9B99-F61A0081A2E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千葉県君津市　坂田駐車場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7429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384.5</v>
      </c>
      <c r="V31" s="116"/>
      <c r="W31" s="116"/>
      <c r="X31" s="116"/>
      <c r="Y31" s="116"/>
      <c r="Z31" s="116"/>
      <c r="AA31" s="116"/>
      <c r="AB31" s="116"/>
      <c r="AC31" s="116"/>
      <c r="AD31" s="116"/>
      <c r="AE31" s="116"/>
      <c r="AF31" s="116"/>
      <c r="AG31" s="116"/>
      <c r="AH31" s="116"/>
      <c r="AI31" s="116"/>
      <c r="AJ31" s="116"/>
      <c r="AK31" s="116"/>
      <c r="AL31" s="116"/>
      <c r="AM31" s="116"/>
      <c r="AN31" s="116">
        <f>データ!Z7</f>
        <v>1642.3</v>
      </c>
      <c r="AO31" s="116"/>
      <c r="AP31" s="116"/>
      <c r="AQ31" s="116"/>
      <c r="AR31" s="116"/>
      <c r="AS31" s="116"/>
      <c r="AT31" s="116"/>
      <c r="AU31" s="116"/>
      <c r="AV31" s="116"/>
      <c r="AW31" s="116"/>
      <c r="AX31" s="116"/>
      <c r="AY31" s="116"/>
      <c r="AZ31" s="116"/>
      <c r="BA31" s="116"/>
      <c r="BB31" s="116"/>
      <c r="BC31" s="116"/>
      <c r="BD31" s="116"/>
      <c r="BE31" s="116"/>
      <c r="BF31" s="116"/>
      <c r="BG31" s="116">
        <f>データ!AA7</f>
        <v>147.30000000000001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153.69999999999999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161.69999999999999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89.2</v>
      </c>
      <c r="JD31" s="111"/>
      <c r="JE31" s="111"/>
      <c r="JF31" s="111"/>
      <c r="JG31" s="111"/>
      <c r="JH31" s="111"/>
      <c r="JI31" s="111"/>
      <c r="JJ31" s="111"/>
      <c r="JK31" s="111"/>
      <c r="JL31" s="111"/>
      <c r="JM31" s="111"/>
      <c r="JN31" s="111"/>
      <c r="JO31" s="111"/>
      <c r="JP31" s="111"/>
      <c r="JQ31" s="111"/>
      <c r="JR31" s="111"/>
      <c r="JS31" s="111"/>
      <c r="JT31" s="111"/>
      <c r="JU31" s="112"/>
      <c r="JV31" s="110">
        <f>データ!DL7</f>
        <v>83.6</v>
      </c>
      <c r="JW31" s="111"/>
      <c r="JX31" s="111"/>
      <c r="JY31" s="111"/>
      <c r="JZ31" s="111"/>
      <c r="KA31" s="111"/>
      <c r="KB31" s="111"/>
      <c r="KC31" s="111"/>
      <c r="KD31" s="111"/>
      <c r="KE31" s="111"/>
      <c r="KF31" s="111"/>
      <c r="KG31" s="111"/>
      <c r="KH31" s="111"/>
      <c r="KI31" s="111"/>
      <c r="KJ31" s="111"/>
      <c r="KK31" s="111"/>
      <c r="KL31" s="111"/>
      <c r="KM31" s="111"/>
      <c r="KN31" s="112"/>
      <c r="KO31" s="110">
        <f>データ!DM7</f>
        <v>61.2</v>
      </c>
      <c r="KP31" s="111"/>
      <c r="KQ31" s="111"/>
      <c r="KR31" s="111"/>
      <c r="KS31" s="111"/>
      <c r="KT31" s="111"/>
      <c r="KU31" s="111"/>
      <c r="KV31" s="111"/>
      <c r="KW31" s="111"/>
      <c r="KX31" s="111"/>
      <c r="KY31" s="111"/>
      <c r="KZ31" s="111"/>
      <c r="LA31" s="111"/>
      <c r="LB31" s="111"/>
      <c r="LC31" s="111"/>
      <c r="LD31" s="111"/>
      <c r="LE31" s="111"/>
      <c r="LF31" s="111"/>
      <c r="LG31" s="112"/>
      <c r="LH31" s="110">
        <f>データ!DN7</f>
        <v>59.2</v>
      </c>
      <c r="LI31" s="111"/>
      <c r="LJ31" s="111"/>
      <c r="LK31" s="111"/>
      <c r="LL31" s="111"/>
      <c r="LM31" s="111"/>
      <c r="LN31" s="111"/>
      <c r="LO31" s="111"/>
      <c r="LP31" s="111"/>
      <c r="LQ31" s="111"/>
      <c r="LR31" s="111"/>
      <c r="LS31" s="111"/>
      <c r="LT31" s="111"/>
      <c r="LU31" s="111"/>
      <c r="LV31" s="111"/>
      <c r="LW31" s="111"/>
      <c r="LX31" s="111"/>
      <c r="LY31" s="111"/>
      <c r="LZ31" s="112"/>
      <c r="MA31" s="110">
        <f>データ!DO7</f>
        <v>64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135</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136</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74</v>
      </c>
      <c r="EM52" s="116"/>
      <c r="EN52" s="116"/>
      <c r="EO52" s="116"/>
      <c r="EP52" s="116"/>
      <c r="EQ52" s="116"/>
      <c r="ER52" s="116"/>
      <c r="ES52" s="116"/>
      <c r="ET52" s="116"/>
      <c r="EU52" s="116"/>
      <c r="EV52" s="116"/>
      <c r="EW52" s="116"/>
      <c r="EX52" s="116"/>
      <c r="EY52" s="116"/>
      <c r="EZ52" s="116"/>
      <c r="FA52" s="116"/>
      <c r="FB52" s="116"/>
      <c r="FC52" s="116"/>
      <c r="FD52" s="116"/>
      <c r="FE52" s="116">
        <f>データ!BG7</f>
        <v>94</v>
      </c>
      <c r="FF52" s="116"/>
      <c r="FG52" s="116"/>
      <c r="FH52" s="116"/>
      <c r="FI52" s="116"/>
      <c r="FJ52" s="116"/>
      <c r="FK52" s="116"/>
      <c r="FL52" s="116"/>
      <c r="FM52" s="116"/>
      <c r="FN52" s="116"/>
      <c r="FO52" s="116"/>
      <c r="FP52" s="116"/>
      <c r="FQ52" s="116"/>
      <c r="FR52" s="116"/>
      <c r="FS52" s="116"/>
      <c r="FT52" s="116"/>
      <c r="FU52" s="116"/>
      <c r="FV52" s="116"/>
      <c r="FW52" s="116"/>
      <c r="FX52" s="116">
        <f>データ!BH7</f>
        <v>0.5</v>
      </c>
      <c r="FY52" s="116"/>
      <c r="FZ52" s="116"/>
      <c r="GA52" s="116"/>
      <c r="GB52" s="116"/>
      <c r="GC52" s="116"/>
      <c r="GD52" s="116"/>
      <c r="GE52" s="116"/>
      <c r="GF52" s="116"/>
      <c r="GG52" s="116"/>
      <c r="GH52" s="116"/>
      <c r="GI52" s="116"/>
      <c r="GJ52" s="116"/>
      <c r="GK52" s="116"/>
      <c r="GL52" s="116"/>
      <c r="GM52" s="116"/>
      <c r="GN52" s="116"/>
      <c r="GO52" s="116"/>
      <c r="GP52" s="116"/>
      <c r="GQ52" s="116">
        <f>データ!BI7</f>
        <v>34.9</v>
      </c>
      <c r="GR52" s="116"/>
      <c r="GS52" s="116"/>
      <c r="GT52" s="116"/>
      <c r="GU52" s="116"/>
      <c r="GV52" s="116"/>
      <c r="GW52" s="116"/>
      <c r="GX52" s="116"/>
      <c r="GY52" s="116"/>
      <c r="GZ52" s="116"/>
      <c r="HA52" s="116"/>
      <c r="HB52" s="116"/>
      <c r="HC52" s="116"/>
      <c r="HD52" s="116"/>
      <c r="HE52" s="116"/>
      <c r="HF52" s="116"/>
      <c r="HG52" s="116"/>
      <c r="HH52" s="116"/>
      <c r="HI52" s="116"/>
      <c r="HJ52" s="116">
        <f>データ!BJ7</f>
        <v>38.200000000000003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21900</v>
      </c>
      <c r="JD52" s="123"/>
      <c r="JE52" s="123"/>
      <c r="JF52" s="123"/>
      <c r="JG52" s="123"/>
      <c r="JH52" s="123"/>
      <c r="JI52" s="123"/>
      <c r="JJ52" s="123"/>
      <c r="JK52" s="123"/>
      <c r="JL52" s="123"/>
      <c r="JM52" s="123"/>
      <c r="JN52" s="123"/>
      <c r="JO52" s="123"/>
      <c r="JP52" s="123"/>
      <c r="JQ52" s="123"/>
      <c r="JR52" s="123"/>
      <c r="JS52" s="123"/>
      <c r="JT52" s="123"/>
      <c r="JU52" s="123"/>
      <c r="JV52" s="123">
        <f>データ!BR7</f>
        <v>21531</v>
      </c>
      <c r="JW52" s="123"/>
      <c r="JX52" s="123"/>
      <c r="JY52" s="123"/>
      <c r="JZ52" s="123"/>
      <c r="KA52" s="123"/>
      <c r="KB52" s="123"/>
      <c r="KC52" s="123"/>
      <c r="KD52" s="123"/>
      <c r="KE52" s="123"/>
      <c r="KF52" s="123"/>
      <c r="KG52" s="123"/>
      <c r="KH52" s="123"/>
      <c r="KI52" s="123"/>
      <c r="KJ52" s="123"/>
      <c r="KK52" s="123"/>
      <c r="KL52" s="123"/>
      <c r="KM52" s="123"/>
      <c r="KN52" s="123"/>
      <c r="KO52" s="123">
        <f>データ!BS7</f>
        <v>9830</v>
      </c>
      <c r="KP52" s="123"/>
      <c r="KQ52" s="123"/>
      <c r="KR52" s="123"/>
      <c r="KS52" s="123"/>
      <c r="KT52" s="123"/>
      <c r="KU52" s="123"/>
      <c r="KV52" s="123"/>
      <c r="KW52" s="123"/>
      <c r="KX52" s="123"/>
      <c r="KY52" s="123"/>
      <c r="KZ52" s="123"/>
      <c r="LA52" s="123"/>
      <c r="LB52" s="123"/>
      <c r="LC52" s="123"/>
      <c r="LD52" s="123"/>
      <c r="LE52" s="123"/>
      <c r="LF52" s="123"/>
      <c r="LG52" s="123"/>
      <c r="LH52" s="123">
        <f>データ!BT7</f>
        <v>10436</v>
      </c>
      <c r="LI52" s="123"/>
      <c r="LJ52" s="123"/>
      <c r="LK52" s="123"/>
      <c r="LL52" s="123"/>
      <c r="LM52" s="123"/>
      <c r="LN52" s="123"/>
      <c r="LO52" s="123"/>
      <c r="LP52" s="123"/>
      <c r="LQ52" s="123"/>
      <c r="LR52" s="123"/>
      <c r="LS52" s="123"/>
      <c r="LT52" s="123"/>
      <c r="LU52" s="123"/>
      <c r="LV52" s="123"/>
      <c r="LW52" s="123"/>
      <c r="LX52" s="123"/>
      <c r="LY52" s="123"/>
      <c r="LZ52" s="123"/>
      <c r="MA52" s="123">
        <f>データ!BU7</f>
        <v>13090</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17</v>
      </c>
      <c r="V53" s="123"/>
      <c r="W53" s="123"/>
      <c r="X53" s="123"/>
      <c r="Y53" s="123"/>
      <c r="Z53" s="123"/>
      <c r="AA53" s="123"/>
      <c r="AB53" s="123"/>
      <c r="AC53" s="123"/>
      <c r="AD53" s="123"/>
      <c r="AE53" s="123"/>
      <c r="AF53" s="123"/>
      <c r="AG53" s="123"/>
      <c r="AH53" s="123"/>
      <c r="AI53" s="123"/>
      <c r="AJ53" s="123"/>
      <c r="AK53" s="123"/>
      <c r="AL53" s="123"/>
      <c r="AM53" s="123"/>
      <c r="AN53" s="123">
        <f>データ!BA7</f>
        <v>15</v>
      </c>
      <c r="AO53" s="123"/>
      <c r="AP53" s="123"/>
      <c r="AQ53" s="123"/>
      <c r="AR53" s="123"/>
      <c r="AS53" s="123"/>
      <c r="AT53" s="123"/>
      <c r="AU53" s="123"/>
      <c r="AV53" s="123"/>
      <c r="AW53" s="123"/>
      <c r="AX53" s="123"/>
      <c r="AY53" s="123"/>
      <c r="AZ53" s="123"/>
      <c r="BA53" s="123"/>
      <c r="BB53" s="123"/>
      <c r="BC53" s="123"/>
      <c r="BD53" s="123"/>
      <c r="BE53" s="123"/>
      <c r="BF53" s="123"/>
      <c r="BG53" s="123">
        <f>データ!BB7</f>
        <v>407</v>
      </c>
      <c r="BH53" s="123"/>
      <c r="BI53" s="123"/>
      <c r="BJ53" s="123"/>
      <c r="BK53" s="123"/>
      <c r="BL53" s="123"/>
      <c r="BM53" s="123"/>
      <c r="BN53" s="123"/>
      <c r="BO53" s="123"/>
      <c r="BP53" s="123"/>
      <c r="BQ53" s="123"/>
      <c r="BR53" s="123"/>
      <c r="BS53" s="123"/>
      <c r="BT53" s="123"/>
      <c r="BU53" s="123"/>
      <c r="BV53" s="123"/>
      <c r="BW53" s="123"/>
      <c r="BX53" s="123"/>
      <c r="BY53" s="123"/>
      <c r="BZ53" s="123">
        <f>データ!BC7</f>
        <v>166</v>
      </c>
      <c r="CA53" s="123"/>
      <c r="CB53" s="123"/>
      <c r="CC53" s="123"/>
      <c r="CD53" s="123"/>
      <c r="CE53" s="123"/>
      <c r="CF53" s="123"/>
      <c r="CG53" s="123"/>
      <c r="CH53" s="123"/>
      <c r="CI53" s="123"/>
      <c r="CJ53" s="123"/>
      <c r="CK53" s="123"/>
      <c r="CL53" s="123"/>
      <c r="CM53" s="123"/>
      <c r="CN53" s="123"/>
      <c r="CO53" s="123"/>
      <c r="CP53" s="123"/>
      <c r="CQ53" s="123"/>
      <c r="CR53" s="123"/>
      <c r="CS53" s="123">
        <f>データ!BD7</f>
        <v>18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8183</v>
      </c>
      <c r="JD53" s="123"/>
      <c r="JE53" s="123"/>
      <c r="JF53" s="123"/>
      <c r="JG53" s="123"/>
      <c r="JH53" s="123"/>
      <c r="JI53" s="123"/>
      <c r="JJ53" s="123"/>
      <c r="JK53" s="123"/>
      <c r="JL53" s="123"/>
      <c r="JM53" s="123"/>
      <c r="JN53" s="123"/>
      <c r="JO53" s="123"/>
      <c r="JP53" s="123"/>
      <c r="JQ53" s="123"/>
      <c r="JR53" s="123"/>
      <c r="JS53" s="123"/>
      <c r="JT53" s="123"/>
      <c r="JU53" s="123"/>
      <c r="JV53" s="123">
        <f>データ!BW7</f>
        <v>7940</v>
      </c>
      <c r="JW53" s="123"/>
      <c r="JX53" s="123"/>
      <c r="JY53" s="123"/>
      <c r="JZ53" s="123"/>
      <c r="KA53" s="123"/>
      <c r="KB53" s="123"/>
      <c r="KC53" s="123"/>
      <c r="KD53" s="123"/>
      <c r="KE53" s="123"/>
      <c r="KF53" s="123"/>
      <c r="KG53" s="123"/>
      <c r="KH53" s="123"/>
      <c r="KI53" s="123"/>
      <c r="KJ53" s="123"/>
      <c r="KK53" s="123"/>
      <c r="KL53" s="123"/>
      <c r="KM53" s="123"/>
      <c r="KN53" s="123"/>
      <c r="KO53" s="123">
        <f>データ!BX7</f>
        <v>2576</v>
      </c>
      <c r="KP53" s="123"/>
      <c r="KQ53" s="123"/>
      <c r="KR53" s="123"/>
      <c r="KS53" s="123"/>
      <c r="KT53" s="123"/>
      <c r="KU53" s="123"/>
      <c r="KV53" s="123"/>
      <c r="KW53" s="123"/>
      <c r="KX53" s="123"/>
      <c r="KY53" s="123"/>
      <c r="KZ53" s="123"/>
      <c r="LA53" s="123"/>
      <c r="LB53" s="123"/>
      <c r="LC53" s="123"/>
      <c r="LD53" s="123"/>
      <c r="LE53" s="123"/>
      <c r="LF53" s="123"/>
      <c r="LG53" s="123"/>
      <c r="LH53" s="123">
        <f>データ!BY7</f>
        <v>4153</v>
      </c>
      <c r="LI53" s="123"/>
      <c r="LJ53" s="123"/>
      <c r="LK53" s="123"/>
      <c r="LL53" s="123"/>
      <c r="LM53" s="123"/>
      <c r="LN53" s="123"/>
      <c r="LO53" s="123"/>
      <c r="LP53" s="123"/>
      <c r="LQ53" s="123"/>
      <c r="LR53" s="123"/>
      <c r="LS53" s="123"/>
      <c r="LT53" s="123"/>
      <c r="LU53" s="123"/>
      <c r="LV53" s="123"/>
      <c r="LW53" s="123"/>
      <c r="LX53" s="123"/>
      <c r="LY53" s="123"/>
      <c r="LZ53" s="123"/>
      <c r="MA53" s="123">
        <f>データ!BZ7</f>
        <v>6140</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134</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289742</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18100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Mx/oZBwRXbI/XTFAyXI7uookQRaBqE1yjUkRapZ5AcYbYZt//idMLzhwSPJhI7FV06F7r4IrfDCMeGdsBLU8A==" saltValue="ZXq/PfCMKzacr15B5PORz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103</v>
      </c>
      <c r="AV5" s="47" t="s">
        <v>100</v>
      </c>
      <c r="AW5" s="47" t="s">
        <v>104</v>
      </c>
      <c r="AX5" s="47" t="s">
        <v>91</v>
      </c>
      <c r="AY5" s="47" t="s">
        <v>92</v>
      </c>
      <c r="AZ5" s="47" t="s">
        <v>93</v>
      </c>
      <c r="BA5" s="47" t="s">
        <v>94</v>
      </c>
      <c r="BB5" s="47" t="s">
        <v>95</v>
      </c>
      <c r="BC5" s="47" t="s">
        <v>96</v>
      </c>
      <c r="BD5" s="47" t="s">
        <v>97</v>
      </c>
      <c r="BE5" s="47" t="s">
        <v>98</v>
      </c>
      <c r="BF5" s="47" t="s">
        <v>99</v>
      </c>
      <c r="BG5" s="47" t="s">
        <v>105</v>
      </c>
      <c r="BH5" s="47" t="s">
        <v>104</v>
      </c>
      <c r="BI5" s="47" t="s">
        <v>106</v>
      </c>
      <c r="BJ5" s="47" t="s">
        <v>92</v>
      </c>
      <c r="BK5" s="47" t="s">
        <v>93</v>
      </c>
      <c r="BL5" s="47" t="s">
        <v>94</v>
      </c>
      <c r="BM5" s="47" t="s">
        <v>95</v>
      </c>
      <c r="BN5" s="47" t="s">
        <v>96</v>
      </c>
      <c r="BO5" s="47" t="s">
        <v>97</v>
      </c>
      <c r="BP5" s="47" t="s">
        <v>98</v>
      </c>
      <c r="BQ5" s="47" t="s">
        <v>99</v>
      </c>
      <c r="BR5" s="47" t="s">
        <v>100</v>
      </c>
      <c r="BS5" s="47" t="s">
        <v>90</v>
      </c>
      <c r="BT5" s="47" t="s">
        <v>91</v>
      </c>
      <c r="BU5" s="47" t="s">
        <v>107</v>
      </c>
      <c r="BV5" s="47" t="s">
        <v>93</v>
      </c>
      <c r="BW5" s="47" t="s">
        <v>94</v>
      </c>
      <c r="BX5" s="47" t="s">
        <v>95</v>
      </c>
      <c r="BY5" s="47" t="s">
        <v>96</v>
      </c>
      <c r="BZ5" s="47" t="s">
        <v>97</v>
      </c>
      <c r="CA5" s="47" t="s">
        <v>98</v>
      </c>
      <c r="CB5" s="47" t="s">
        <v>99</v>
      </c>
      <c r="CC5" s="47" t="s">
        <v>100</v>
      </c>
      <c r="CD5" s="47" t="s">
        <v>104</v>
      </c>
      <c r="CE5" s="47" t="s">
        <v>108</v>
      </c>
      <c r="CF5" s="47" t="s">
        <v>109</v>
      </c>
      <c r="CG5" s="47" t="s">
        <v>93</v>
      </c>
      <c r="CH5" s="47" t="s">
        <v>94</v>
      </c>
      <c r="CI5" s="47" t="s">
        <v>95</v>
      </c>
      <c r="CJ5" s="47" t="s">
        <v>96</v>
      </c>
      <c r="CK5" s="47" t="s">
        <v>97</v>
      </c>
      <c r="CL5" s="47" t="s">
        <v>98</v>
      </c>
      <c r="CM5" s="148"/>
      <c r="CN5" s="148"/>
      <c r="CO5" s="47" t="s">
        <v>99</v>
      </c>
      <c r="CP5" s="47" t="s">
        <v>100</v>
      </c>
      <c r="CQ5" s="47" t="s">
        <v>101</v>
      </c>
      <c r="CR5" s="47" t="s">
        <v>91</v>
      </c>
      <c r="CS5" s="47" t="s">
        <v>107</v>
      </c>
      <c r="CT5" s="47" t="s">
        <v>93</v>
      </c>
      <c r="CU5" s="47" t="s">
        <v>94</v>
      </c>
      <c r="CV5" s="47" t="s">
        <v>95</v>
      </c>
      <c r="CW5" s="47" t="s">
        <v>96</v>
      </c>
      <c r="CX5" s="47" t="s">
        <v>97</v>
      </c>
      <c r="CY5" s="47" t="s">
        <v>98</v>
      </c>
      <c r="CZ5" s="47" t="s">
        <v>88</v>
      </c>
      <c r="DA5" s="47" t="s">
        <v>100</v>
      </c>
      <c r="DB5" s="47" t="s">
        <v>104</v>
      </c>
      <c r="DC5" s="47" t="s">
        <v>91</v>
      </c>
      <c r="DD5" s="47" t="s">
        <v>109</v>
      </c>
      <c r="DE5" s="47" t="s">
        <v>93</v>
      </c>
      <c r="DF5" s="47" t="s">
        <v>94</v>
      </c>
      <c r="DG5" s="47" t="s">
        <v>95</v>
      </c>
      <c r="DH5" s="47" t="s">
        <v>96</v>
      </c>
      <c r="DI5" s="47" t="s">
        <v>97</v>
      </c>
      <c r="DJ5" s="47" t="s">
        <v>35</v>
      </c>
      <c r="DK5" s="47" t="s">
        <v>110</v>
      </c>
      <c r="DL5" s="47" t="s">
        <v>100</v>
      </c>
      <c r="DM5" s="47" t="s">
        <v>90</v>
      </c>
      <c r="DN5" s="47" t="s">
        <v>91</v>
      </c>
      <c r="DO5" s="47" t="s">
        <v>92</v>
      </c>
      <c r="DP5" s="47" t="s">
        <v>93</v>
      </c>
      <c r="DQ5" s="47" t="s">
        <v>94</v>
      </c>
      <c r="DR5" s="47" t="s">
        <v>95</v>
      </c>
      <c r="DS5" s="47" t="s">
        <v>96</v>
      </c>
      <c r="DT5" s="47" t="s">
        <v>97</v>
      </c>
      <c r="DU5" s="47" t="s">
        <v>98</v>
      </c>
    </row>
    <row r="6" spans="1:125" s="54" customFormat="1" x14ac:dyDescent="0.15">
      <c r="A6" s="37" t="s">
        <v>111</v>
      </c>
      <c r="B6" s="48">
        <f>B8</f>
        <v>2022</v>
      </c>
      <c r="C6" s="48">
        <f t="shared" ref="C6:X6" si="1">C8</f>
        <v>122254</v>
      </c>
      <c r="D6" s="48">
        <f t="shared" si="1"/>
        <v>47</v>
      </c>
      <c r="E6" s="48">
        <f t="shared" si="1"/>
        <v>14</v>
      </c>
      <c r="F6" s="48">
        <f t="shared" si="1"/>
        <v>0</v>
      </c>
      <c r="G6" s="48">
        <f t="shared" si="1"/>
        <v>1</v>
      </c>
      <c r="H6" s="48" t="str">
        <f>SUBSTITUTE(H8,"　","")</f>
        <v>千葉県君津市</v>
      </c>
      <c r="I6" s="48" t="str">
        <f t="shared" si="1"/>
        <v>坂田駐車場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44</v>
      </c>
      <c r="S6" s="50" t="str">
        <f t="shared" si="1"/>
        <v>駅</v>
      </c>
      <c r="T6" s="50" t="str">
        <f t="shared" si="1"/>
        <v>無</v>
      </c>
      <c r="U6" s="51">
        <f t="shared" si="1"/>
        <v>7429</v>
      </c>
      <c r="V6" s="51">
        <f t="shared" si="1"/>
        <v>250</v>
      </c>
      <c r="W6" s="51">
        <f t="shared" si="1"/>
        <v>100</v>
      </c>
      <c r="X6" s="50" t="str">
        <f t="shared" si="1"/>
        <v>利用料金制</v>
      </c>
      <c r="Y6" s="52">
        <f>IF(Y8="-",NA(),Y8)</f>
        <v>384.5</v>
      </c>
      <c r="Z6" s="52">
        <f t="shared" ref="Z6:AH6" si="2">IF(Z8="-",NA(),Z8)</f>
        <v>1642.3</v>
      </c>
      <c r="AA6" s="52">
        <f t="shared" si="2"/>
        <v>147.30000000000001</v>
      </c>
      <c r="AB6" s="52">
        <f t="shared" si="2"/>
        <v>153.69999999999999</v>
      </c>
      <c r="AC6" s="52">
        <f t="shared" si="2"/>
        <v>161.69999999999999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74</v>
      </c>
      <c r="BG6" s="52">
        <f t="shared" ref="BG6:BO6" si="5">IF(BG8="-",NA(),BG8)</f>
        <v>94</v>
      </c>
      <c r="BH6" s="52">
        <f t="shared" si="5"/>
        <v>0.5</v>
      </c>
      <c r="BI6" s="52">
        <f t="shared" si="5"/>
        <v>34.9</v>
      </c>
      <c r="BJ6" s="52">
        <f t="shared" si="5"/>
        <v>38.200000000000003</v>
      </c>
      <c r="BK6" s="52">
        <f t="shared" si="5"/>
        <v>30.4</v>
      </c>
      <c r="BL6" s="52">
        <f t="shared" si="5"/>
        <v>33.6</v>
      </c>
      <c r="BM6" s="52">
        <f t="shared" si="5"/>
        <v>-122.5</v>
      </c>
      <c r="BN6" s="52">
        <f t="shared" si="5"/>
        <v>8.5</v>
      </c>
      <c r="BO6" s="52">
        <f t="shared" si="5"/>
        <v>26.6</v>
      </c>
      <c r="BP6" s="49" t="str">
        <f>IF(BP8="-","",IF(BP8="-","【-】","【"&amp;SUBSTITUTE(TEXT(BP8,"#,##0.0"),"-","△")&amp;"】"))</f>
        <v>【12.8】</v>
      </c>
      <c r="BQ6" s="53">
        <f>IF(BQ8="-",NA(),BQ8)</f>
        <v>21900</v>
      </c>
      <c r="BR6" s="53">
        <f t="shared" ref="BR6:BZ6" si="6">IF(BR8="-",NA(),BR8)</f>
        <v>21531</v>
      </c>
      <c r="BS6" s="53">
        <f t="shared" si="6"/>
        <v>9830</v>
      </c>
      <c r="BT6" s="53">
        <f t="shared" si="6"/>
        <v>10436</v>
      </c>
      <c r="BU6" s="53">
        <f t="shared" si="6"/>
        <v>13090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289742</v>
      </c>
      <c r="CN6" s="51">
        <f t="shared" si="7"/>
        <v>18100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89.2</v>
      </c>
      <c r="DL6" s="52">
        <f t="shared" ref="DL6:DT6" si="9">IF(DL8="-",NA(),DL8)</f>
        <v>83.6</v>
      </c>
      <c r="DM6" s="52">
        <f t="shared" si="9"/>
        <v>61.2</v>
      </c>
      <c r="DN6" s="52">
        <f t="shared" si="9"/>
        <v>59.2</v>
      </c>
      <c r="DO6" s="52">
        <f t="shared" si="9"/>
        <v>64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114</v>
      </c>
      <c r="B7" s="48">
        <f t="shared" ref="B7:X7" si="10">B8</f>
        <v>2022</v>
      </c>
      <c r="C7" s="48">
        <f t="shared" si="10"/>
        <v>122254</v>
      </c>
      <c r="D7" s="48">
        <f t="shared" si="10"/>
        <v>47</v>
      </c>
      <c r="E7" s="48">
        <f t="shared" si="10"/>
        <v>14</v>
      </c>
      <c r="F7" s="48">
        <f t="shared" si="10"/>
        <v>0</v>
      </c>
      <c r="G7" s="48">
        <f t="shared" si="10"/>
        <v>1</v>
      </c>
      <c r="H7" s="48" t="str">
        <f t="shared" si="10"/>
        <v>千葉県　君津市</v>
      </c>
      <c r="I7" s="48" t="str">
        <f t="shared" si="10"/>
        <v>坂田駐車場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44</v>
      </c>
      <c r="S7" s="50" t="str">
        <f t="shared" si="10"/>
        <v>駅</v>
      </c>
      <c r="T7" s="50" t="str">
        <f t="shared" si="10"/>
        <v>無</v>
      </c>
      <c r="U7" s="51">
        <f t="shared" si="10"/>
        <v>7429</v>
      </c>
      <c r="V7" s="51">
        <f t="shared" si="10"/>
        <v>250</v>
      </c>
      <c r="W7" s="51">
        <f t="shared" si="10"/>
        <v>100</v>
      </c>
      <c r="X7" s="50" t="str">
        <f t="shared" si="10"/>
        <v>利用料金制</v>
      </c>
      <c r="Y7" s="52">
        <f>Y8</f>
        <v>384.5</v>
      </c>
      <c r="Z7" s="52">
        <f t="shared" ref="Z7:AH7" si="11">Z8</f>
        <v>1642.3</v>
      </c>
      <c r="AA7" s="52">
        <f t="shared" si="11"/>
        <v>147.30000000000001</v>
      </c>
      <c r="AB7" s="52">
        <f t="shared" si="11"/>
        <v>153.69999999999999</v>
      </c>
      <c r="AC7" s="52">
        <f t="shared" si="11"/>
        <v>161.69999999999999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74</v>
      </c>
      <c r="BG7" s="52">
        <f t="shared" ref="BG7:BO7" si="14">BG8</f>
        <v>94</v>
      </c>
      <c r="BH7" s="52">
        <f t="shared" si="14"/>
        <v>0.5</v>
      </c>
      <c r="BI7" s="52">
        <f t="shared" si="14"/>
        <v>34.9</v>
      </c>
      <c r="BJ7" s="52">
        <f t="shared" si="14"/>
        <v>38.200000000000003</v>
      </c>
      <c r="BK7" s="52">
        <f t="shared" si="14"/>
        <v>30.4</v>
      </c>
      <c r="BL7" s="52">
        <f t="shared" si="14"/>
        <v>33.6</v>
      </c>
      <c r="BM7" s="52">
        <f t="shared" si="14"/>
        <v>-122.5</v>
      </c>
      <c r="BN7" s="52">
        <f t="shared" si="14"/>
        <v>8.5</v>
      </c>
      <c r="BO7" s="52">
        <f t="shared" si="14"/>
        <v>26.6</v>
      </c>
      <c r="BP7" s="49"/>
      <c r="BQ7" s="53">
        <f>BQ8</f>
        <v>21900</v>
      </c>
      <c r="BR7" s="53">
        <f t="shared" ref="BR7:BZ7" si="15">BR8</f>
        <v>21531</v>
      </c>
      <c r="BS7" s="53">
        <f t="shared" si="15"/>
        <v>9830</v>
      </c>
      <c r="BT7" s="53">
        <f t="shared" si="15"/>
        <v>10436</v>
      </c>
      <c r="BU7" s="53">
        <f t="shared" si="15"/>
        <v>13090</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113</v>
      </c>
      <c r="CL7" s="49"/>
      <c r="CM7" s="51">
        <f>CM8</f>
        <v>289742</v>
      </c>
      <c r="CN7" s="51">
        <f>CN8</f>
        <v>18100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89.2</v>
      </c>
      <c r="DL7" s="52">
        <f t="shared" ref="DL7:DT7" si="17">DL8</f>
        <v>83.6</v>
      </c>
      <c r="DM7" s="52">
        <f t="shared" si="17"/>
        <v>61.2</v>
      </c>
      <c r="DN7" s="52">
        <f t="shared" si="17"/>
        <v>59.2</v>
      </c>
      <c r="DO7" s="52">
        <f t="shared" si="17"/>
        <v>64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122254</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44</v>
      </c>
      <c r="S8" s="57" t="s">
        <v>126</v>
      </c>
      <c r="T8" s="57" t="s">
        <v>127</v>
      </c>
      <c r="U8" s="58">
        <v>7429</v>
      </c>
      <c r="V8" s="58">
        <v>250</v>
      </c>
      <c r="W8" s="58">
        <v>100</v>
      </c>
      <c r="X8" s="57" t="s">
        <v>128</v>
      </c>
      <c r="Y8" s="59">
        <v>384.5</v>
      </c>
      <c r="Z8" s="59">
        <v>1642.3</v>
      </c>
      <c r="AA8" s="59">
        <v>147.30000000000001</v>
      </c>
      <c r="AB8" s="59">
        <v>153.69999999999999</v>
      </c>
      <c r="AC8" s="59">
        <v>161.69999999999999</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74</v>
      </c>
      <c r="BG8" s="59">
        <v>94</v>
      </c>
      <c r="BH8" s="59">
        <v>0.5</v>
      </c>
      <c r="BI8" s="59">
        <v>34.9</v>
      </c>
      <c r="BJ8" s="59">
        <v>38.200000000000003</v>
      </c>
      <c r="BK8" s="59">
        <v>30.4</v>
      </c>
      <c r="BL8" s="59">
        <v>33.6</v>
      </c>
      <c r="BM8" s="59">
        <v>-122.5</v>
      </c>
      <c r="BN8" s="59">
        <v>8.5</v>
      </c>
      <c r="BO8" s="59">
        <v>26.6</v>
      </c>
      <c r="BP8" s="56">
        <v>12.8</v>
      </c>
      <c r="BQ8" s="60">
        <v>21900</v>
      </c>
      <c r="BR8" s="60">
        <v>21531</v>
      </c>
      <c r="BS8" s="60">
        <v>9830</v>
      </c>
      <c r="BT8" s="61">
        <v>10436</v>
      </c>
      <c r="BU8" s="61">
        <v>13090</v>
      </c>
      <c r="BV8" s="60">
        <v>8183</v>
      </c>
      <c r="BW8" s="60">
        <v>7940</v>
      </c>
      <c r="BX8" s="60">
        <v>2576</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289742</v>
      </c>
      <c r="CN8" s="58">
        <v>18100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83.1</v>
      </c>
      <c r="DF8" s="59">
        <v>54.4</v>
      </c>
      <c r="DG8" s="59">
        <v>70.3</v>
      </c>
      <c r="DH8" s="59">
        <v>70</v>
      </c>
      <c r="DI8" s="59">
        <v>47.6</v>
      </c>
      <c r="DJ8" s="56">
        <v>72.2</v>
      </c>
      <c r="DK8" s="59">
        <v>89.2</v>
      </c>
      <c r="DL8" s="59">
        <v>83.6</v>
      </c>
      <c r="DM8" s="59">
        <v>61.2</v>
      </c>
      <c r="DN8" s="59">
        <v>59.2</v>
      </c>
      <c r="DO8" s="59">
        <v>64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佐久間　俊哉</cp:lastModifiedBy>
  <cp:lastPrinted>2024-01-19T01:45:14Z</cp:lastPrinted>
  <dcterms:created xsi:type="dcterms:W3CDTF">2024-01-11T00:08:53Z</dcterms:created>
  <dcterms:modified xsi:type="dcterms:W3CDTF">2024-01-26T06:03:35Z</dcterms:modified>
  <cp:category/>
</cp:coreProperties>
</file>