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0062\Desktop\◇君津市消防団事務手引き◇\□01提出様式\"/>
    </mc:Choice>
  </mc:AlternateContent>
  <bookViews>
    <workbookView xWindow="0" yWindow="0" windowWidth="20490" windowHeight="7530" firstSheet="3" activeTab="3"/>
  </bookViews>
  <sheets>
    <sheet name="団本部" sheetId="9" state="hidden" r:id="rId1"/>
    <sheet name="支　団" sheetId="10" state="hidden" r:id="rId2"/>
    <sheet name="分　団" sheetId="3" state="hidden" r:id="rId3"/>
    <sheet name="被　服" sheetId="7" r:id="rId4"/>
    <sheet name="被　服 (2)" sheetId="12" state="hidden" r:id="rId5"/>
    <sheet name="退団名簿" sheetId="2" state="hidden" r:id="rId6"/>
    <sheet name="定　数" sheetId="8" state="hidden" r:id="rId7"/>
    <sheet name="産業分類" sheetId="5" state="hidden" r:id="rId8"/>
    <sheet name="データ" sheetId="11" state="hidden" r:id="rId9"/>
  </sheets>
  <definedNames>
    <definedName name="_xlnm.Print_Area" localSheetId="7">産業分類!$B$1:$F$33</definedName>
    <definedName name="_xlnm.Print_Area" localSheetId="1">'支　団'!$H$1:$Y$23</definedName>
    <definedName name="_xlnm.Print_Area" localSheetId="5">退団名簿!$A$1:$I$27</definedName>
    <definedName name="_xlnm.Print_Area" localSheetId="3">'被　服'!$B$1:$K$50</definedName>
    <definedName name="_xlnm.Print_Area" localSheetId="4">'被　服 (2)'!$B$1:$K$49</definedName>
    <definedName name="_xlnm.Print_Area" localSheetId="2">'分　団'!$I$1:$AA$38</definedName>
    <definedName name="_xlnm.Print_Titles" localSheetId="1">'支　団'!$1:$14</definedName>
    <definedName name="_xlnm.Print_Titles" localSheetId="6">'定　数'!$1:$1</definedName>
    <definedName name="_xlnm.Print_Titles" localSheetId="2">'分　団'!$1:$14</definedName>
  </definedNames>
  <calcPr calcId="162913"/>
</workbook>
</file>

<file path=xl/calcChain.xml><?xml version="1.0" encoding="utf-8"?>
<calcChain xmlns="http://schemas.openxmlformats.org/spreadsheetml/2006/main">
  <c r="AB35" i="3" l="1"/>
  <c r="AC35" i="3"/>
  <c r="AD35" i="3"/>
  <c r="AB36" i="3"/>
  <c r="AC36" i="3"/>
  <c r="AD36" i="3"/>
  <c r="AB37" i="3"/>
  <c r="AC37" i="3"/>
  <c r="AD37" i="3"/>
  <c r="AB38" i="3"/>
  <c r="AC38" i="3"/>
  <c r="AD38" i="3"/>
  <c r="AB39" i="3"/>
  <c r="AC39" i="3"/>
  <c r="AD39" i="3"/>
  <c r="AB32" i="3"/>
  <c r="AC32" i="3"/>
  <c r="AD32" i="3"/>
  <c r="AB33" i="3"/>
  <c r="AC33" i="3"/>
  <c r="AD33" i="3"/>
  <c r="AB34" i="3"/>
  <c r="AC34" i="3"/>
  <c r="AD34" i="3"/>
  <c r="G16" i="10" l="1"/>
  <c r="F16" i="10" s="1"/>
  <c r="G17" i="10"/>
  <c r="E17" i="10" s="1"/>
  <c r="G18" i="10"/>
  <c r="F18" i="10" s="1"/>
  <c r="G19" i="10"/>
  <c r="E19" i="10" s="1"/>
  <c r="G20" i="10"/>
  <c r="F20" i="10" s="1"/>
  <c r="G21" i="10"/>
  <c r="E21" i="10" s="1"/>
  <c r="G22" i="10"/>
  <c r="F22" i="10" s="1"/>
  <c r="G23" i="10"/>
  <c r="E23" i="10" s="1"/>
  <c r="G15" i="10"/>
  <c r="E15" i="10" s="1"/>
  <c r="AB2" i="10"/>
  <c r="AB23" i="10"/>
  <c r="AA23" i="10"/>
  <c r="Z23" i="10"/>
  <c r="C23" i="10"/>
  <c r="B23" i="10"/>
  <c r="A23" i="10" s="1"/>
  <c r="AB22" i="10"/>
  <c r="AA22" i="10"/>
  <c r="Z22" i="10"/>
  <c r="C22" i="10"/>
  <c r="B22" i="10"/>
  <c r="A22" i="10" s="1"/>
  <c r="AB21" i="10"/>
  <c r="AA21" i="10"/>
  <c r="Z21" i="10"/>
  <c r="C21" i="10"/>
  <c r="B21" i="10"/>
  <c r="A21" i="10" s="1"/>
  <c r="AB20" i="10"/>
  <c r="AA20" i="10"/>
  <c r="Z20" i="10"/>
  <c r="C20" i="10"/>
  <c r="B20" i="10"/>
  <c r="A20" i="10" s="1"/>
  <c r="AB19" i="10"/>
  <c r="AA19" i="10"/>
  <c r="Z19" i="10"/>
  <c r="C19" i="10"/>
  <c r="B19" i="10"/>
  <c r="A19" i="10" s="1"/>
  <c r="AB18" i="10"/>
  <c r="AA18" i="10"/>
  <c r="Z18" i="10"/>
  <c r="C18" i="10"/>
  <c r="B18" i="10"/>
  <c r="A18" i="10" s="1"/>
  <c r="AB17" i="10"/>
  <c r="AA17" i="10"/>
  <c r="Z17" i="10"/>
  <c r="C17" i="10"/>
  <c r="B17" i="10"/>
  <c r="A17" i="10" s="1"/>
  <c r="AB16" i="10"/>
  <c r="AA16" i="10"/>
  <c r="Z16" i="10"/>
  <c r="C16" i="10"/>
  <c r="B16" i="10"/>
  <c r="A16" i="10" s="1"/>
  <c r="AB15" i="10"/>
  <c r="AA15" i="10"/>
  <c r="Z15" i="10"/>
  <c r="C15" i="10"/>
  <c r="B15" i="10"/>
  <c r="A15" i="10" s="1"/>
  <c r="AB4" i="10"/>
  <c r="H16" i="3"/>
  <c r="E16" i="3" s="1"/>
  <c r="H17" i="3"/>
  <c r="E17" i="3" s="1"/>
  <c r="H18" i="3"/>
  <c r="E18" i="3" s="1"/>
  <c r="H19" i="3"/>
  <c r="E19" i="3" s="1"/>
  <c r="H20" i="3"/>
  <c r="E20" i="3" s="1"/>
  <c r="H21" i="3"/>
  <c r="E21" i="3" s="1"/>
  <c r="H22" i="3"/>
  <c r="E22" i="3" s="1"/>
  <c r="H23" i="3"/>
  <c r="E23" i="3" s="1"/>
  <c r="H24" i="3"/>
  <c r="E24" i="3" s="1"/>
  <c r="H25" i="3"/>
  <c r="E25" i="3" s="1"/>
  <c r="H26" i="3"/>
  <c r="E26" i="3" s="1"/>
  <c r="H27" i="3"/>
  <c r="E27" i="3" s="1"/>
  <c r="H28" i="3"/>
  <c r="E28" i="3" s="1"/>
  <c r="H29" i="3"/>
  <c r="E29" i="3" s="1"/>
  <c r="H30" i="3"/>
  <c r="E30" i="3" s="1"/>
  <c r="H31" i="3"/>
  <c r="E31" i="3" s="1"/>
  <c r="H38" i="3"/>
  <c r="E38" i="3" s="1"/>
  <c r="H39" i="3"/>
  <c r="E39" i="3" s="1"/>
  <c r="H40" i="3"/>
  <c r="E40" i="3" s="1"/>
  <c r="H41" i="3"/>
  <c r="E41" i="3" s="1"/>
  <c r="H42" i="3"/>
  <c r="E42" i="3" s="1"/>
  <c r="H43" i="3"/>
  <c r="E43" i="3" s="1"/>
  <c r="H44" i="3"/>
  <c r="E44" i="3" s="1"/>
  <c r="H45" i="3"/>
  <c r="E45" i="3" s="1"/>
  <c r="H15" i="3"/>
  <c r="E15" i="3" s="1"/>
  <c r="AD4" i="3"/>
  <c r="AD2" i="3"/>
  <c r="C16" i="3"/>
  <c r="B16" i="3" s="1"/>
  <c r="C17" i="3"/>
  <c r="B17" i="3" s="1"/>
  <c r="C18" i="3"/>
  <c r="B18" i="3" s="1"/>
  <c r="C19" i="3"/>
  <c r="C20" i="3"/>
  <c r="B20" i="3" s="1"/>
  <c r="C21" i="3"/>
  <c r="B21" i="3" s="1"/>
  <c r="C22" i="3"/>
  <c r="B22" i="3" s="1"/>
  <c r="C23" i="3"/>
  <c r="B23" i="3" s="1"/>
  <c r="C24" i="3"/>
  <c r="B24" i="3" s="1"/>
  <c r="C25" i="3"/>
  <c r="B25" i="3" s="1"/>
  <c r="C26" i="3"/>
  <c r="B26" i="3" s="1"/>
  <c r="C27" i="3"/>
  <c r="B27" i="3" s="1"/>
  <c r="C28" i="3"/>
  <c r="B28" i="3" s="1"/>
  <c r="C29" i="3"/>
  <c r="B29" i="3" s="1"/>
  <c r="C30" i="3"/>
  <c r="B30" i="3" s="1"/>
  <c r="C31" i="3"/>
  <c r="B31" i="3" s="1"/>
  <c r="C38" i="3"/>
  <c r="B38" i="3" s="1"/>
  <c r="C39" i="3"/>
  <c r="B39" i="3" s="1"/>
  <c r="C40" i="3"/>
  <c r="B40" i="3" s="1"/>
  <c r="C41" i="3"/>
  <c r="B41" i="3" s="1"/>
  <c r="C42" i="3"/>
  <c r="B42" i="3" s="1"/>
  <c r="C43" i="3"/>
  <c r="B43" i="3" s="1"/>
  <c r="C44" i="3"/>
  <c r="B44" i="3" s="1"/>
  <c r="C45" i="3"/>
  <c r="B45" i="3" s="1"/>
  <c r="C15" i="3"/>
  <c r="D15" i="3"/>
  <c r="A15" i="3" s="1"/>
  <c r="D16" i="3"/>
  <c r="A16" i="3" s="1"/>
  <c r="D17" i="3"/>
  <c r="A17" i="3" s="1"/>
  <c r="D18" i="3"/>
  <c r="A18" i="3" s="1"/>
  <c r="D19" i="3"/>
  <c r="A19" i="3" s="1"/>
  <c r="D20" i="3"/>
  <c r="A20" i="3" s="1"/>
  <c r="D21" i="3"/>
  <c r="A21" i="3" s="1"/>
  <c r="D22" i="3"/>
  <c r="A22" i="3" s="1"/>
  <c r="D23" i="3"/>
  <c r="A23" i="3" s="1"/>
  <c r="D24" i="3"/>
  <c r="A24" i="3" s="1"/>
  <c r="D25" i="3"/>
  <c r="A25" i="3" s="1"/>
  <c r="D26" i="3"/>
  <c r="A26" i="3" s="1"/>
  <c r="D27" i="3"/>
  <c r="A27" i="3" s="1"/>
  <c r="D28" i="3"/>
  <c r="A28" i="3" s="1"/>
  <c r="D29" i="3"/>
  <c r="A29" i="3" s="1"/>
  <c r="D30" i="3"/>
  <c r="A30" i="3" s="1"/>
  <c r="D31" i="3"/>
  <c r="A31" i="3" s="1"/>
  <c r="D38" i="3"/>
  <c r="A38" i="3" s="1"/>
  <c r="D39" i="3"/>
  <c r="A39" i="3" s="1"/>
  <c r="D40" i="3"/>
  <c r="A40" i="3" s="1"/>
  <c r="D41" i="3"/>
  <c r="A41" i="3" s="1"/>
  <c r="D42" i="3"/>
  <c r="A42" i="3" s="1"/>
  <c r="D43" i="3"/>
  <c r="A43" i="3" s="1"/>
  <c r="D44" i="3"/>
  <c r="A44" i="3" s="1"/>
  <c r="D45" i="3"/>
  <c r="A45" i="3" s="1"/>
  <c r="AC16" i="3"/>
  <c r="AD16" i="3"/>
  <c r="AC17" i="3"/>
  <c r="AD17" i="3"/>
  <c r="AC18" i="3"/>
  <c r="AD18" i="3"/>
  <c r="AC19" i="3"/>
  <c r="AD19" i="3"/>
  <c r="AC20" i="3"/>
  <c r="AD20" i="3"/>
  <c r="AC21" i="3"/>
  <c r="AD21" i="3"/>
  <c r="AC22" i="3"/>
  <c r="AD22" i="3"/>
  <c r="AC23" i="3"/>
  <c r="AD23" i="3"/>
  <c r="AC24" i="3"/>
  <c r="AD24" i="3"/>
  <c r="AC25" i="3"/>
  <c r="AD25" i="3"/>
  <c r="AC26" i="3"/>
  <c r="AD26" i="3"/>
  <c r="AC27" i="3"/>
  <c r="AD27" i="3"/>
  <c r="AC28" i="3"/>
  <c r="AD28" i="3"/>
  <c r="AC29" i="3"/>
  <c r="AD29" i="3"/>
  <c r="AC30" i="3"/>
  <c r="AD30" i="3"/>
  <c r="AC31" i="3"/>
  <c r="AD31" i="3"/>
  <c r="AC40" i="3"/>
  <c r="AD40" i="3"/>
  <c r="AC41" i="3"/>
  <c r="AD41" i="3"/>
  <c r="AC42" i="3"/>
  <c r="AD42" i="3"/>
  <c r="AC43" i="3"/>
  <c r="AD43" i="3"/>
  <c r="AC44" i="3"/>
  <c r="AD44" i="3"/>
  <c r="AC45" i="3"/>
  <c r="AD45" i="3"/>
  <c r="AC15" i="3"/>
  <c r="AD15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40" i="3"/>
  <c r="AB41" i="3"/>
  <c r="AB42" i="3"/>
  <c r="AB43" i="3"/>
  <c r="AB44" i="3"/>
  <c r="AB45" i="3"/>
  <c r="AB15" i="3"/>
  <c r="AB16" i="3"/>
  <c r="C69" i="8"/>
  <c r="D69" i="8"/>
  <c r="E69" i="8"/>
  <c r="F69" i="8"/>
  <c r="G55" i="8"/>
  <c r="G44" i="8"/>
  <c r="D22" i="8"/>
  <c r="E22" i="8"/>
  <c r="F22" i="8"/>
  <c r="C22" i="8"/>
  <c r="G21" i="8"/>
  <c r="J70" i="8"/>
  <c r="G7" i="8"/>
  <c r="G6" i="8"/>
  <c r="G20" i="8"/>
  <c r="E16" i="8"/>
  <c r="D16" i="8"/>
  <c r="C16" i="8"/>
  <c r="F12" i="8"/>
  <c r="F13" i="8"/>
  <c r="F14" i="8"/>
  <c r="F15" i="8"/>
  <c r="F1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5" i="8"/>
  <c r="G46" i="8"/>
  <c r="G47" i="8"/>
  <c r="G48" i="8"/>
  <c r="G49" i="8"/>
  <c r="G50" i="8"/>
  <c r="G51" i="8"/>
  <c r="G52" i="8"/>
  <c r="G53" i="8"/>
  <c r="G54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27" i="8"/>
  <c r="G22" i="8" l="1"/>
  <c r="F19" i="10"/>
  <c r="AC4" i="10"/>
  <c r="G45" i="3"/>
  <c r="F45" i="3" s="1"/>
  <c r="G31" i="3"/>
  <c r="F31" i="3" s="1"/>
  <c r="G28" i="3"/>
  <c r="F28" i="3" s="1"/>
  <c r="G27" i="3"/>
  <c r="F27" i="3" s="1"/>
  <c r="G69" i="8"/>
  <c r="G41" i="3"/>
  <c r="F41" i="3" s="1"/>
  <c r="G23" i="3"/>
  <c r="F23" i="3" s="1"/>
  <c r="G42" i="3"/>
  <c r="F42" i="3" s="1"/>
  <c r="G38" i="3"/>
  <c r="F38" i="3" s="1"/>
  <c r="G24" i="3"/>
  <c r="F24" i="3" s="1"/>
  <c r="G20" i="3"/>
  <c r="F20" i="3" s="1"/>
  <c r="G19" i="3"/>
  <c r="F19" i="3" s="1"/>
  <c r="G16" i="3"/>
  <c r="F16" i="3" s="1"/>
  <c r="G44" i="3"/>
  <c r="F44" i="3" s="1"/>
  <c r="G40" i="3"/>
  <c r="F40" i="3" s="1"/>
  <c r="G30" i="3"/>
  <c r="F30" i="3" s="1"/>
  <c r="G26" i="3"/>
  <c r="F26" i="3" s="1"/>
  <c r="G22" i="3"/>
  <c r="F22" i="3" s="1"/>
  <c r="G18" i="3"/>
  <c r="F18" i="3" s="1"/>
  <c r="G43" i="3"/>
  <c r="F43" i="3" s="1"/>
  <c r="G39" i="3"/>
  <c r="F39" i="3" s="1"/>
  <c r="G29" i="3"/>
  <c r="F29" i="3" s="1"/>
  <c r="G25" i="3"/>
  <c r="F25" i="3" s="1"/>
  <c r="G21" i="3"/>
  <c r="F21" i="3" s="1"/>
  <c r="G17" i="3"/>
  <c r="F17" i="3" s="1"/>
  <c r="E11" i="11"/>
  <c r="G11" i="11" s="1"/>
  <c r="E9" i="11"/>
  <c r="G9" i="11" s="1"/>
  <c r="E7" i="11"/>
  <c r="G7" i="11" s="1"/>
  <c r="E5" i="11"/>
  <c r="G5" i="11" s="1"/>
  <c r="E3" i="11"/>
  <c r="G3" i="11" s="1"/>
  <c r="E2" i="11"/>
  <c r="G2" i="11" s="1"/>
  <c r="E10" i="11"/>
  <c r="G10" i="11" s="1"/>
  <c r="E8" i="11"/>
  <c r="G8" i="11" s="1"/>
  <c r="E6" i="11"/>
  <c r="G6" i="11" s="1"/>
  <c r="E4" i="11"/>
  <c r="G4" i="11" s="1"/>
  <c r="B15" i="3"/>
  <c r="B19" i="3"/>
  <c r="AE4" i="3"/>
  <c r="G15" i="3"/>
  <c r="F15" i="3" s="1"/>
  <c r="F17" i="10"/>
  <c r="D23" i="10"/>
  <c r="D21" i="10"/>
  <c r="D19" i="10"/>
  <c r="D17" i="10"/>
  <c r="D22" i="10"/>
  <c r="D20" i="10"/>
  <c r="D18" i="10"/>
  <c r="D16" i="10"/>
  <c r="D15" i="10"/>
  <c r="F15" i="10"/>
  <c r="F23" i="10"/>
  <c r="E22" i="10"/>
  <c r="F21" i="10"/>
  <c r="E20" i="10"/>
  <c r="E18" i="10"/>
  <c r="E16" i="10"/>
  <c r="AD4" i="10"/>
  <c r="AF4" i="3"/>
  <c r="F16" i="8"/>
  <c r="G70" i="8" s="1"/>
</calcChain>
</file>

<file path=xl/comments1.xml><?xml version="1.0" encoding="utf-8"?>
<comments xmlns="http://schemas.openxmlformats.org/spreadsheetml/2006/main">
  <authors>
    <author>君津市</author>
  </authors>
  <commentList>
    <comment ref="S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comments2.xml><?xml version="1.0" encoding="utf-8"?>
<comments xmlns="http://schemas.openxmlformats.org/spreadsheetml/2006/main">
  <authors>
    <author>君津市</author>
  </authors>
  <commentList>
    <comment ref="T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  <comment ref="Y8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sharedStrings.xml><?xml version="1.0" encoding="utf-8"?>
<sst xmlns="http://schemas.openxmlformats.org/spreadsheetml/2006/main" count="531" uniqueCount="312">
  <si>
    <t>番号</t>
    <rPh sb="0" eb="2">
      <t>バンゴウ</t>
    </rPh>
    <phoneticPr fontId="2"/>
  </si>
  <si>
    <t>階　　級</t>
    <rPh sb="0" eb="1">
      <t>カイ</t>
    </rPh>
    <rPh sb="3" eb="4">
      <t>キュウ</t>
    </rPh>
    <phoneticPr fontId="2"/>
  </si>
  <si>
    <t>氏　　　名</t>
    <rPh sb="0" eb="1">
      <t>シ</t>
    </rPh>
    <rPh sb="4" eb="5">
      <t>メイ</t>
    </rPh>
    <phoneticPr fontId="2"/>
  </si>
  <si>
    <t>２</t>
  </si>
  <si>
    <t>３</t>
  </si>
  <si>
    <t>４</t>
  </si>
  <si>
    <t>５</t>
  </si>
  <si>
    <t>６</t>
  </si>
  <si>
    <t>７</t>
  </si>
  <si>
    <t>退　職　団　員　名　簿</t>
    <rPh sb="0" eb="1">
      <t>タイ</t>
    </rPh>
    <rPh sb="2" eb="3">
      <t>ショク</t>
    </rPh>
    <rPh sb="4" eb="5">
      <t>ダン</t>
    </rPh>
    <rPh sb="6" eb="7">
      <t>イン</t>
    </rPh>
    <rPh sb="8" eb="9">
      <t>メイ</t>
    </rPh>
    <rPh sb="10" eb="11">
      <t>ボ</t>
    </rPh>
    <phoneticPr fontId="2"/>
  </si>
  <si>
    <t>拝命年月日</t>
    <rPh sb="0" eb="2">
      <t>ハイメイ</t>
    </rPh>
    <rPh sb="2" eb="5">
      <t>ネンガッピ</t>
    </rPh>
    <phoneticPr fontId="2"/>
  </si>
  <si>
    <t>退職年月日</t>
    <rPh sb="0" eb="2">
      <t>タイショク</t>
    </rPh>
    <rPh sb="2" eb="5">
      <t>ネンガッピ</t>
    </rPh>
    <phoneticPr fontId="2"/>
  </si>
  <si>
    <t>(退職時)</t>
    <rPh sb="1" eb="3">
      <t>タイショク</t>
    </rPh>
    <rPh sb="3" eb="4">
      <t>ジ</t>
    </rPh>
    <phoneticPr fontId="2"/>
  </si>
  <si>
    <t>階　 級</t>
    <rPh sb="0" eb="1">
      <t>カイ</t>
    </rPh>
    <rPh sb="3" eb="4">
      <t>キュウ</t>
    </rPh>
    <phoneticPr fontId="2"/>
  </si>
  <si>
    <t>番号</t>
    <rPh sb="0" eb="1">
      <t>バン</t>
    </rPh>
    <rPh sb="1" eb="2">
      <t>ゴウ</t>
    </rPh>
    <phoneticPr fontId="2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</si>
  <si>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2"/>
  </si>
  <si>
    <t>職　　　　　　業</t>
    <rPh sb="0" eb="1">
      <t>ショク</t>
    </rPh>
    <rPh sb="7" eb="8">
      <t>ギョウ</t>
    </rPh>
    <phoneticPr fontId="2"/>
  </si>
  <si>
    <t>就業形態番号</t>
    <rPh sb="0" eb="2">
      <t>シュウギョウ</t>
    </rPh>
    <rPh sb="2" eb="4">
      <t>ケイタイ</t>
    </rPh>
    <rPh sb="4" eb="6">
      <t>バンゴウ</t>
    </rPh>
    <phoneticPr fontId="2"/>
  </si>
  <si>
    <t>職業構成番号</t>
    <rPh sb="0" eb="2">
      <t>ショクギョウ</t>
    </rPh>
    <rPh sb="2" eb="4">
      <t>コウセイ</t>
    </rPh>
    <rPh sb="4" eb="6">
      <t>バンゴウ</t>
    </rPh>
    <phoneticPr fontId="2"/>
  </si>
  <si>
    <t>昼夜可</t>
    <rPh sb="0" eb="2">
      <t>チュウヤ</t>
    </rPh>
    <rPh sb="2" eb="3">
      <t>カ</t>
    </rPh>
    <phoneticPr fontId="2"/>
  </si>
  <si>
    <t>昼間可</t>
    <rPh sb="0" eb="2">
      <t>ヒルマ</t>
    </rPh>
    <rPh sb="2" eb="3">
      <t>カ</t>
    </rPh>
    <phoneticPr fontId="2"/>
  </si>
  <si>
    <t>夜間可</t>
    <rPh sb="0" eb="2">
      <t>ヤカン</t>
    </rPh>
    <rPh sb="2" eb="3">
      <t>カ</t>
    </rPh>
    <phoneticPr fontId="2"/>
  </si>
  <si>
    <t>分団内</t>
    <rPh sb="0" eb="2">
      <t>ブンダン</t>
    </rPh>
    <rPh sb="2" eb="3">
      <t>ナイ</t>
    </rPh>
    <phoneticPr fontId="2"/>
  </si>
  <si>
    <t>分団外</t>
    <rPh sb="0" eb="2">
      <t>ブンダン</t>
    </rPh>
    <rPh sb="2" eb="3">
      <t>ガイ</t>
    </rPh>
    <phoneticPr fontId="2"/>
  </si>
  <si>
    <t>市　外</t>
    <rPh sb="0" eb="1">
      <t>シ</t>
    </rPh>
    <rPh sb="2" eb="3">
      <t>ガイ</t>
    </rPh>
    <phoneticPr fontId="2"/>
  </si>
  <si>
    <t>住　　　　　　所</t>
    <rPh sb="0" eb="1">
      <t>ジュウ</t>
    </rPh>
    <rPh sb="7" eb="8">
      <t>ショ</t>
    </rPh>
    <phoneticPr fontId="2"/>
  </si>
  <si>
    <t>拝 命 年 月 日</t>
    <rPh sb="0" eb="1">
      <t>オガ</t>
    </rPh>
    <rPh sb="2" eb="3">
      <t>イノチ</t>
    </rPh>
    <rPh sb="4" eb="5">
      <t>トシ</t>
    </rPh>
    <rPh sb="6" eb="7">
      <t>ツキ</t>
    </rPh>
    <rPh sb="8" eb="9">
      <t>ヒ</t>
    </rPh>
    <phoneticPr fontId="2"/>
  </si>
  <si>
    <t>団　　員　　名　　簿</t>
    <rPh sb="0" eb="1">
      <t>ダン</t>
    </rPh>
    <rPh sb="3" eb="4">
      <t>イン</t>
    </rPh>
    <rPh sb="6" eb="7">
      <t>メイ</t>
    </rPh>
    <rPh sb="9" eb="10">
      <t>ボ</t>
    </rPh>
    <phoneticPr fontId="2"/>
  </si>
  <si>
    <t>☆ 職業構成（下記の区分の内、最も適した番号を職業構成番号の欄に記入して下さい。）</t>
    <rPh sb="2" eb="4">
      <t>ショクギョウ</t>
    </rPh>
    <rPh sb="4" eb="6">
      <t>コウセイ</t>
    </rPh>
    <rPh sb="7" eb="9">
      <t>カキ</t>
    </rPh>
    <rPh sb="10" eb="12">
      <t>クブン</t>
    </rPh>
    <rPh sb="13" eb="14">
      <t>ウチ</t>
    </rPh>
    <rPh sb="15" eb="16">
      <t>モット</t>
    </rPh>
    <rPh sb="17" eb="18">
      <t>テキ</t>
    </rPh>
    <rPh sb="20" eb="22">
      <t>バンゴウ</t>
    </rPh>
    <rPh sb="23" eb="25">
      <t>ショクギョウ</t>
    </rPh>
    <rPh sb="25" eb="27">
      <t>コウセイ</t>
    </rPh>
    <rPh sb="27" eb="29">
      <t>バンゴウ</t>
    </rPh>
    <rPh sb="30" eb="31">
      <t>ラン</t>
    </rPh>
    <rPh sb="32" eb="34">
      <t>キニュウ</t>
    </rPh>
    <rPh sb="36" eb="37">
      <t>クダ</t>
    </rPh>
    <phoneticPr fontId="2"/>
  </si>
  <si>
    <t>☆ 就業形態（下記の区分の内、最も適した番号を就業形態番号の欄に記入して下さい。）</t>
    <rPh sb="2" eb="4">
      <t>シュウギョウ</t>
    </rPh>
    <rPh sb="4" eb="6">
      <t>ケイタイ</t>
    </rPh>
    <rPh sb="23" eb="25">
      <t>シュウギョウ</t>
    </rPh>
    <rPh sb="25" eb="27">
      <t>ケイタイ</t>
    </rPh>
    <phoneticPr fontId="2"/>
  </si>
  <si>
    <t>１.被用者　 ２.被用者のある業主　 ３.被用者のない業主　 ４.家族従業者　 ５.役員　 ６.家庭内職者　 ７.その他</t>
    <rPh sb="2" eb="5">
      <t>ヒヨウシャ</t>
    </rPh>
    <rPh sb="9" eb="12">
      <t>ヒヨウシャ</t>
    </rPh>
    <rPh sb="15" eb="17">
      <t>ギョウシュ</t>
    </rPh>
    <rPh sb="21" eb="24">
      <t>ヒヨウシャ</t>
    </rPh>
    <rPh sb="27" eb="29">
      <t>ギョウシュ</t>
    </rPh>
    <rPh sb="33" eb="35">
      <t>カゾク</t>
    </rPh>
    <rPh sb="35" eb="38">
      <t>ジュウギョウシャ</t>
    </rPh>
    <rPh sb="42" eb="44">
      <t>ヤクイン</t>
    </rPh>
    <rPh sb="48" eb="50">
      <t>カテイ</t>
    </rPh>
    <rPh sb="50" eb="52">
      <t>ナイショク</t>
    </rPh>
    <rPh sb="52" eb="53">
      <t>シャ</t>
    </rPh>
    <rPh sb="59" eb="60">
      <t>タ</t>
    </rPh>
    <phoneticPr fontId="2"/>
  </si>
  <si>
    <t>フ リ ガ ナ</t>
    <phoneticPr fontId="2"/>
  </si>
  <si>
    <t>備 考</t>
    <rPh sb="0" eb="1">
      <t>ソナエ</t>
    </rPh>
    <rPh sb="2" eb="3">
      <t>コウ</t>
    </rPh>
    <phoneticPr fontId="2"/>
  </si>
  <si>
    <t>出動可否</t>
    <rPh sb="0" eb="1">
      <t>デ</t>
    </rPh>
    <rPh sb="1" eb="2">
      <t>ドウ</t>
    </rPh>
    <rPh sb="2" eb="3">
      <t>カ</t>
    </rPh>
    <rPh sb="3" eb="4">
      <t>イナ</t>
    </rPh>
    <phoneticPr fontId="2"/>
  </si>
  <si>
    <t>勤務場所</t>
    <rPh sb="0" eb="1">
      <t>ツトム</t>
    </rPh>
    <rPh sb="1" eb="2">
      <t>ツトム</t>
    </rPh>
    <rPh sb="2" eb="3">
      <t>バ</t>
    </rPh>
    <rPh sb="3" eb="4">
      <t>ショ</t>
    </rPh>
    <phoneticPr fontId="2"/>
  </si>
  <si>
    <t>１</t>
    <phoneticPr fontId="2"/>
  </si>
  <si>
    <t>職業構成</t>
    <rPh sb="0" eb="2">
      <t>ショクギョウ</t>
    </rPh>
    <rPh sb="2" eb="4">
      <t>コウセイ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</si>
  <si>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</si>
  <si>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</si>
  <si>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</si>
  <si>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</si>
  <si>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砂採取等</t>
    <rPh sb="0" eb="1">
      <t>スナ</t>
    </rPh>
    <rPh sb="1" eb="3">
      <t>サイシュ</t>
    </rPh>
    <rPh sb="3" eb="4">
      <t>トウ</t>
    </rPh>
    <phoneticPr fontId="2"/>
  </si>
  <si>
    <t>総合工事業</t>
    <rPh sb="0" eb="2">
      <t>ソウゴウ</t>
    </rPh>
    <rPh sb="2" eb="5">
      <t>コウジギョウ</t>
    </rPh>
    <phoneticPr fontId="2"/>
  </si>
  <si>
    <t>職別工事業</t>
    <rPh sb="0" eb="1">
      <t>ショク</t>
    </rPh>
    <rPh sb="1" eb="2">
      <t>ベツ</t>
    </rPh>
    <rPh sb="2" eb="5">
      <t>コウジギョウ</t>
    </rPh>
    <phoneticPr fontId="2"/>
  </si>
  <si>
    <t>設備工事業</t>
    <rPh sb="0" eb="2">
      <t>セツビ</t>
    </rPh>
    <rPh sb="2" eb="5">
      <t>コウジギョウ</t>
    </rPh>
    <phoneticPr fontId="2"/>
  </si>
  <si>
    <t>食料品製造業</t>
    <rPh sb="0" eb="3">
      <t>ショクリョウヒン</t>
    </rPh>
    <rPh sb="3" eb="6">
      <t>セイゾウギョウ</t>
    </rPh>
    <phoneticPr fontId="2"/>
  </si>
  <si>
    <t>飲料・たばこ・飼料製造業</t>
    <rPh sb="0" eb="2">
      <t>インリョウ</t>
    </rPh>
    <rPh sb="7" eb="9">
      <t>シリョウ</t>
    </rPh>
    <rPh sb="9" eb="12">
      <t>セイゾウギョウ</t>
    </rPh>
    <phoneticPr fontId="2"/>
  </si>
  <si>
    <t>繊維製品製造業</t>
    <rPh sb="0" eb="2">
      <t>センイ</t>
    </rPh>
    <rPh sb="2" eb="4">
      <t>セイヒン</t>
    </rPh>
    <rPh sb="4" eb="7">
      <t>セイゾウギョウ</t>
    </rPh>
    <phoneticPr fontId="2"/>
  </si>
  <si>
    <t>木材・家具製造業</t>
    <rPh sb="0" eb="2">
      <t>モクザイ</t>
    </rPh>
    <rPh sb="3" eb="5">
      <t>カグ</t>
    </rPh>
    <rPh sb="5" eb="8">
      <t>セイゾウギョウ</t>
    </rPh>
    <phoneticPr fontId="2"/>
  </si>
  <si>
    <t>印刷関連業</t>
    <rPh sb="0" eb="2">
      <t>インサツ</t>
    </rPh>
    <rPh sb="2" eb="4">
      <t>カンレン</t>
    </rPh>
    <rPh sb="4" eb="5">
      <t>ギョウ</t>
    </rPh>
    <phoneticPr fontId="2"/>
  </si>
  <si>
    <t>化学工業</t>
    <rPh sb="0" eb="2">
      <t>カガク</t>
    </rPh>
    <rPh sb="2" eb="4">
      <t>コウギョウ</t>
    </rPh>
    <phoneticPr fontId="2"/>
  </si>
  <si>
    <t>石油製品製造業</t>
    <rPh sb="0" eb="2">
      <t>セキユ</t>
    </rPh>
    <rPh sb="2" eb="4">
      <t>セイヒン</t>
    </rPh>
    <rPh sb="4" eb="7">
      <t>セイゾウギョウ</t>
    </rPh>
    <phoneticPr fontId="2"/>
  </si>
  <si>
    <t>鉄鋼業</t>
    <rPh sb="0" eb="2">
      <t>テッコウ</t>
    </rPh>
    <rPh sb="2" eb="3">
      <t>ギョウ</t>
    </rPh>
    <phoneticPr fontId="2"/>
  </si>
  <si>
    <t>金属製品製造業</t>
    <rPh sb="0" eb="2">
      <t>キンゾク</t>
    </rPh>
    <rPh sb="2" eb="4">
      <t>セイヒン</t>
    </rPh>
    <rPh sb="4" eb="7">
      <t>セイゾウギョウ</t>
    </rPh>
    <phoneticPr fontId="2"/>
  </si>
  <si>
    <t>その他の製造業</t>
    <rPh sb="2" eb="3">
      <t>タ</t>
    </rPh>
    <rPh sb="4" eb="7">
      <t>セイゾウギョウ</t>
    </rPh>
    <phoneticPr fontId="2"/>
  </si>
  <si>
    <t>電気･ガス･熱供給･水道業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</si>
  <si>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通信業</t>
    <rPh sb="0" eb="3">
      <t>ツウシンギョウ</t>
    </rPh>
    <phoneticPr fontId="2"/>
  </si>
  <si>
    <t>放送業</t>
    <rPh sb="0" eb="3">
      <t>ホウソウギョウ</t>
    </rPh>
    <phoneticPr fontId="2"/>
  </si>
  <si>
    <t>情報サービス業</t>
    <rPh sb="0" eb="2">
      <t>ジョウホウ</t>
    </rPh>
    <rPh sb="6" eb="7">
      <t>ギョウ</t>
    </rPh>
    <phoneticPr fontId="2"/>
  </si>
  <si>
    <t>インターネット付随サービス業</t>
    <rPh sb="7" eb="9">
      <t>フズイ</t>
    </rPh>
    <rPh sb="13" eb="14">
      <t>ギョウ</t>
    </rPh>
    <phoneticPr fontId="2"/>
  </si>
  <si>
    <t>映像･音声・文字情報製作業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2"/>
  </si>
  <si>
    <t>鉄道業</t>
    <rPh sb="0" eb="3">
      <t>テツドウギョウ</t>
    </rPh>
    <phoneticPr fontId="2"/>
  </si>
  <si>
    <t>旅客･貨物運送業</t>
    <rPh sb="0" eb="2">
      <t>リョキャク</t>
    </rPh>
    <rPh sb="3" eb="5">
      <t>カモツ</t>
    </rPh>
    <rPh sb="5" eb="8">
      <t>ウンソウギョウ</t>
    </rPh>
    <phoneticPr fontId="2"/>
  </si>
  <si>
    <t>倉庫業</t>
    <rPh sb="0" eb="2">
      <t>ソウコ</t>
    </rPh>
    <rPh sb="2" eb="3">
      <t>ギョウ</t>
    </rPh>
    <phoneticPr fontId="2"/>
  </si>
  <si>
    <t>運輸に附随するサービス業</t>
    <rPh sb="0" eb="2">
      <t>ウンユ</t>
    </rPh>
    <rPh sb="3" eb="5">
      <t>フズイ</t>
    </rPh>
    <rPh sb="11" eb="12">
      <t>ギョウ</t>
    </rPh>
    <phoneticPr fontId="2"/>
  </si>
  <si>
    <t>各種商品卸売業</t>
    <rPh sb="0" eb="2">
      <t>カクシュ</t>
    </rPh>
    <rPh sb="2" eb="4">
      <t>ショウヒン</t>
    </rPh>
    <rPh sb="4" eb="7">
      <t>オロシウリギョウ</t>
    </rPh>
    <phoneticPr fontId="2"/>
  </si>
  <si>
    <t>各種商品小売業</t>
    <rPh sb="0" eb="2">
      <t>カクシュ</t>
    </rPh>
    <rPh sb="2" eb="4">
      <t>ショウヒン</t>
    </rPh>
    <rPh sb="4" eb="7">
      <t>コウリギョウ</t>
    </rPh>
    <phoneticPr fontId="2"/>
  </si>
  <si>
    <t>銀行業</t>
    <rPh sb="0" eb="3">
      <t>ギンコウギョウ</t>
    </rPh>
    <phoneticPr fontId="2"/>
  </si>
  <si>
    <t>協同組織金融業</t>
    <rPh sb="0" eb="2">
      <t>キョウドウ</t>
    </rPh>
    <rPh sb="2" eb="4">
      <t>ソシキ</t>
    </rPh>
    <rPh sb="4" eb="7">
      <t>キンユウギョウ</t>
    </rPh>
    <phoneticPr fontId="2"/>
  </si>
  <si>
    <t>郵便貯金取扱機関</t>
    <rPh sb="0" eb="2">
      <t>ユウビン</t>
    </rPh>
    <rPh sb="2" eb="4">
      <t>チョキン</t>
    </rPh>
    <rPh sb="4" eb="6">
      <t>トリアツカイ</t>
    </rPh>
    <rPh sb="6" eb="8">
      <t>キカン</t>
    </rPh>
    <phoneticPr fontId="2"/>
  </si>
  <si>
    <t>貸金業</t>
    <rPh sb="0" eb="2">
      <t>カシキン</t>
    </rPh>
    <rPh sb="2" eb="3">
      <t>ギョウ</t>
    </rPh>
    <phoneticPr fontId="2"/>
  </si>
  <si>
    <t>保険業</t>
    <rPh sb="0" eb="3">
      <t>ホケンギョウ</t>
    </rPh>
    <phoneticPr fontId="2"/>
  </si>
  <si>
    <t>不動産取引業</t>
    <rPh sb="0" eb="3">
      <t>フドウサン</t>
    </rPh>
    <rPh sb="3" eb="5">
      <t>トリヒキ</t>
    </rPh>
    <rPh sb="5" eb="6">
      <t>ギョウ</t>
    </rPh>
    <phoneticPr fontId="2"/>
  </si>
  <si>
    <t>不動産賃貸･管理業</t>
    <rPh sb="0" eb="3">
      <t>フドウサン</t>
    </rPh>
    <rPh sb="3" eb="5">
      <t>チンタイ</t>
    </rPh>
    <rPh sb="6" eb="8">
      <t>カンリ</t>
    </rPh>
    <rPh sb="8" eb="9">
      <t>ギョウ</t>
    </rPh>
    <phoneticPr fontId="2"/>
  </si>
  <si>
    <t>一般飲食店</t>
    <rPh sb="0" eb="2">
      <t>イッパン</t>
    </rPh>
    <rPh sb="2" eb="4">
      <t>インショク</t>
    </rPh>
    <rPh sb="4" eb="5">
      <t>テン</t>
    </rPh>
    <phoneticPr fontId="2"/>
  </si>
  <si>
    <t>遊興飲食店</t>
    <rPh sb="0" eb="1">
      <t>ユウ</t>
    </rPh>
    <rPh sb="1" eb="2">
      <t>コウ</t>
    </rPh>
    <rPh sb="2" eb="4">
      <t>インショク</t>
    </rPh>
    <rPh sb="4" eb="5">
      <t>テン</t>
    </rPh>
    <phoneticPr fontId="2"/>
  </si>
  <si>
    <t>宿泊業</t>
    <rPh sb="0" eb="2">
      <t>シュクハク</t>
    </rPh>
    <rPh sb="2" eb="3">
      <t>ギョウ</t>
    </rPh>
    <phoneticPr fontId="2"/>
  </si>
  <si>
    <t>医療業</t>
    <rPh sb="0" eb="2">
      <t>イリョウ</t>
    </rPh>
    <rPh sb="2" eb="3">
      <t>ギョウ</t>
    </rPh>
    <phoneticPr fontId="2"/>
  </si>
  <si>
    <t>保健衛生</t>
    <rPh sb="0" eb="2">
      <t>ホケン</t>
    </rPh>
    <rPh sb="2" eb="4">
      <t>エイセイ</t>
    </rPh>
    <phoneticPr fontId="2"/>
  </si>
  <si>
    <t>社会保険･社会福祉・介護事業</t>
    <rPh sb="0" eb="2">
      <t>シャカイ</t>
    </rPh>
    <rPh sb="2" eb="4">
      <t>ホケン</t>
    </rPh>
    <rPh sb="5" eb="7">
      <t>シャカイ</t>
    </rPh>
    <rPh sb="7" eb="9">
      <t>フクシ</t>
    </rPh>
    <rPh sb="10" eb="12">
      <t>カイゴ</t>
    </rPh>
    <rPh sb="12" eb="14">
      <t>ジギョウ</t>
    </rPh>
    <phoneticPr fontId="2"/>
  </si>
  <si>
    <t>学校教育</t>
    <rPh sb="0" eb="2">
      <t>ガッコウ</t>
    </rPh>
    <rPh sb="2" eb="4">
      <t>キョウイク</t>
    </rPh>
    <phoneticPr fontId="2"/>
  </si>
  <si>
    <t>その他の教育･学習支援業</t>
    <rPh sb="2" eb="3">
      <t>タ</t>
    </rPh>
    <rPh sb="4" eb="6">
      <t>キョウイク</t>
    </rPh>
    <rPh sb="7" eb="9">
      <t>ガクシュウ</t>
    </rPh>
    <rPh sb="9" eb="11">
      <t>シエン</t>
    </rPh>
    <rPh sb="11" eb="12">
      <t>ギョウ</t>
    </rPh>
    <phoneticPr fontId="2"/>
  </si>
  <si>
    <t>郵便局</t>
    <rPh sb="0" eb="3">
      <t>ユウビンキョク</t>
    </rPh>
    <phoneticPr fontId="2"/>
  </si>
  <si>
    <t>協同組合</t>
    <rPh sb="0" eb="2">
      <t>キョウドウ</t>
    </rPh>
    <rPh sb="2" eb="4">
      <t>クミアイ</t>
    </rPh>
    <phoneticPr fontId="2"/>
  </si>
  <si>
    <t>専門サービス業</t>
    <rPh sb="0" eb="2">
      <t>センモン</t>
    </rPh>
    <rPh sb="6" eb="7">
      <t>ギョウ</t>
    </rPh>
    <phoneticPr fontId="2"/>
  </si>
  <si>
    <t>洗濯･理容･美容･浴場業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2"/>
  </si>
  <si>
    <t>その他の生活関連サービス業</t>
    <rPh sb="2" eb="3">
      <t>タ</t>
    </rPh>
    <rPh sb="4" eb="6">
      <t>セイカツ</t>
    </rPh>
    <rPh sb="6" eb="8">
      <t>カンレン</t>
    </rPh>
    <rPh sb="12" eb="13">
      <t>ギョウ</t>
    </rPh>
    <phoneticPr fontId="2"/>
  </si>
  <si>
    <t>娯楽業</t>
    <rPh sb="0" eb="3">
      <t>ゴラクギョウ</t>
    </rPh>
    <phoneticPr fontId="2"/>
  </si>
  <si>
    <t>廃棄物処理業</t>
    <rPh sb="0" eb="3">
      <t>ハイキブツ</t>
    </rPh>
    <rPh sb="3" eb="5">
      <t>ショリ</t>
    </rPh>
    <rPh sb="5" eb="6">
      <t>ギョウ</t>
    </rPh>
    <phoneticPr fontId="2"/>
  </si>
  <si>
    <t>自動車整備業</t>
    <rPh sb="0" eb="3">
      <t>ジドウシャ</t>
    </rPh>
    <rPh sb="3" eb="5">
      <t>セイビ</t>
    </rPh>
    <rPh sb="5" eb="6">
      <t>ギョウ</t>
    </rPh>
    <phoneticPr fontId="2"/>
  </si>
  <si>
    <t>物品賃貸業</t>
    <rPh sb="0" eb="2">
      <t>ブッピン</t>
    </rPh>
    <rPh sb="2" eb="5">
      <t>チンタイギョウ</t>
    </rPh>
    <phoneticPr fontId="2"/>
  </si>
  <si>
    <t>広告業</t>
    <rPh sb="0" eb="2">
      <t>コウコク</t>
    </rPh>
    <rPh sb="2" eb="3">
      <t>ギョウ</t>
    </rPh>
    <phoneticPr fontId="2"/>
  </si>
  <si>
    <t>政治･経済･文化団体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2"/>
  </si>
  <si>
    <t>宗教</t>
    <rPh sb="0" eb="2">
      <t>シュウキョウ</t>
    </rPh>
    <phoneticPr fontId="2"/>
  </si>
  <si>
    <t>その他のサービス業</t>
    <rPh sb="2" eb="3">
      <t>タ</t>
    </rPh>
    <rPh sb="8" eb="9">
      <t>ギョウ</t>
    </rPh>
    <phoneticPr fontId="2"/>
  </si>
  <si>
    <t>国家公務員</t>
    <rPh sb="0" eb="2">
      <t>コッカ</t>
    </rPh>
    <rPh sb="2" eb="5">
      <t>コウムイン</t>
    </rPh>
    <phoneticPr fontId="2"/>
  </si>
  <si>
    <t>地方公務員</t>
    <rPh sb="0" eb="2">
      <t>チホウ</t>
    </rPh>
    <rPh sb="2" eb="5">
      <t>コウムイン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</si>
  <si>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</si>
  <si>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１．農業</t>
    <rPh sb="2" eb="4">
      <t>ノウギョウ</t>
    </rPh>
    <phoneticPr fontId="2"/>
  </si>
  <si>
    <t>２．林業</t>
    <rPh sb="2" eb="4">
      <t>リンギョウ</t>
    </rPh>
    <phoneticPr fontId="2"/>
  </si>
  <si>
    <t>３．漁業</t>
    <rPh sb="2" eb="4">
      <t>ギョギョウ</t>
    </rPh>
    <phoneticPr fontId="2"/>
  </si>
  <si>
    <t>４．鉱業</t>
    <rPh sb="2" eb="4">
      <t>コウギョウ</t>
    </rPh>
    <phoneticPr fontId="2"/>
  </si>
  <si>
    <t>５．建設業</t>
    <rPh sb="2" eb="5">
      <t>ケンセツギョウ</t>
    </rPh>
    <phoneticPr fontId="2"/>
  </si>
  <si>
    <t>６．製造業</t>
    <rPh sb="2" eb="5">
      <t>セイゾウギョウ</t>
    </rPh>
    <phoneticPr fontId="2"/>
  </si>
  <si>
    <t>８．情報通信業</t>
    <rPh sb="2" eb="4">
      <t>ジョウホウ</t>
    </rPh>
    <rPh sb="4" eb="7">
      <t>ツウシンギョウ</t>
    </rPh>
    <phoneticPr fontId="2"/>
  </si>
  <si>
    <t>９．運輸業</t>
    <rPh sb="2" eb="5">
      <t>ウンユギョウ</t>
    </rPh>
    <phoneticPr fontId="2"/>
  </si>
  <si>
    <t>１２．不動産業</t>
    <rPh sb="3" eb="6">
      <t>フドウサン</t>
    </rPh>
    <rPh sb="6" eb="7">
      <t>ギョウ</t>
    </rPh>
    <phoneticPr fontId="2"/>
  </si>
  <si>
    <t>１３．飲食店・宿泊業</t>
    <rPh sb="3" eb="5">
      <t>インショク</t>
    </rPh>
    <rPh sb="5" eb="6">
      <t>テン</t>
    </rPh>
    <rPh sb="7" eb="9">
      <t>シュクハク</t>
    </rPh>
    <rPh sb="9" eb="10">
      <t>ギョウ</t>
    </rPh>
    <phoneticPr fontId="2"/>
  </si>
  <si>
    <t>１５．教育・学習支援業</t>
    <rPh sb="3" eb="5">
      <t>キョウイク</t>
    </rPh>
    <rPh sb="6" eb="8">
      <t>ガクシュウ</t>
    </rPh>
    <rPh sb="8" eb="10">
      <t>シエン</t>
    </rPh>
    <rPh sb="10" eb="11">
      <t>ギョウ</t>
    </rPh>
    <phoneticPr fontId="2"/>
  </si>
  <si>
    <t>１６．複合サービス事業</t>
    <rPh sb="3" eb="5">
      <t>フクゴウ</t>
    </rPh>
    <rPh sb="9" eb="11">
      <t>ジギョウ</t>
    </rPh>
    <phoneticPr fontId="2"/>
  </si>
  <si>
    <t>１８．公務</t>
    <rPh sb="3" eb="5">
      <t>コウム</t>
    </rPh>
    <phoneticPr fontId="2"/>
  </si>
  <si>
    <t>１９．分類不能の産業</t>
    <rPh sb="3" eb="5">
      <t>ブンルイ</t>
    </rPh>
    <rPh sb="5" eb="7">
      <t>フノウ</t>
    </rPh>
    <rPh sb="8" eb="10">
      <t>サンギョウ</t>
    </rPh>
    <phoneticPr fontId="2"/>
  </si>
  <si>
    <t>１.農業　２.林業　３.漁業　４.鉱業　５.建設業　６.製造業　７.電気・ガス・熱供給・水道業　８.情報通信業　９.運輸業　１０.卸売・小売業　１１.金融・保険業　
１２.不動産業　１３.飲食店・宿泊業　１４.医療・福祉　１５.教育･学習支援　１６.複合サービス事業　１７.サービス業　１８.公務　１９.分類不能の産業</t>
    <rPh sb="2" eb="4">
      <t>ノウギョウ</t>
    </rPh>
    <rPh sb="7" eb="9">
      <t>リンギョウ</t>
    </rPh>
    <rPh sb="12" eb="14">
      <t>ギョギョウ</t>
    </rPh>
    <rPh sb="17" eb="19">
      <t>コウギョウ</t>
    </rPh>
    <rPh sb="22" eb="25">
      <t>ケンセツギョウ</t>
    </rPh>
    <rPh sb="28" eb="31">
      <t>セイゾウギョウ</t>
    </rPh>
    <rPh sb="34" eb="36">
      <t>デンキ</t>
    </rPh>
    <rPh sb="40" eb="41">
      <t>ネツ</t>
    </rPh>
    <rPh sb="41" eb="43">
      <t>キョウキュウ</t>
    </rPh>
    <rPh sb="44" eb="47">
      <t>スイドウギョウ</t>
    </rPh>
    <rPh sb="50" eb="52">
      <t>ジョウホウ</t>
    </rPh>
    <rPh sb="52" eb="55">
      <t>ツウシンギョウ</t>
    </rPh>
    <rPh sb="58" eb="61">
      <t>ウンユギョウ</t>
    </rPh>
    <rPh sb="65" eb="67">
      <t>オロシウ</t>
    </rPh>
    <rPh sb="68" eb="71">
      <t>コウリギョウ</t>
    </rPh>
    <rPh sb="75" eb="77">
      <t>キンユウ</t>
    </rPh>
    <rPh sb="78" eb="81">
      <t>ホケンギョウ</t>
    </rPh>
    <rPh sb="94" eb="96">
      <t>インショク</t>
    </rPh>
    <rPh sb="96" eb="97">
      <t>テン</t>
    </rPh>
    <rPh sb="98" eb="100">
      <t>シュクハク</t>
    </rPh>
    <rPh sb="100" eb="101">
      <t>ギョウ</t>
    </rPh>
    <rPh sb="105" eb="107">
      <t>イリョウ</t>
    </rPh>
    <rPh sb="108" eb="110">
      <t>フクシ</t>
    </rPh>
    <rPh sb="114" eb="116">
      <t>キョウイク</t>
    </rPh>
    <rPh sb="117" eb="119">
      <t>ガクシュウ</t>
    </rPh>
    <rPh sb="119" eb="121">
      <t>シエン</t>
    </rPh>
    <rPh sb="125" eb="127">
      <t>フクゴウ</t>
    </rPh>
    <rPh sb="131" eb="133">
      <t>ジギョウ</t>
    </rPh>
    <rPh sb="141" eb="142">
      <t>ギョウ</t>
    </rPh>
    <phoneticPr fontId="2"/>
  </si>
  <si>
    <t>職業構成表</t>
    <rPh sb="0" eb="2">
      <t>ショクギョウ</t>
    </rPh>
    <rPh sb="2" eb="4">
      <t>コウセイ</t>
    </rPh>
    <rPh sb="4" eb="5">
      <t>ヒョウ</t>
    </rPh>
    <phoneticPr fontId="2"/>
  </si>
  <si>
    <t>職　　種　　例</t>
    <rPh sb="0" eb="1">
      <t>ショク</t>
    </rPh>
    <rPh sb="3" eb="4">
      <t>タネ</t>
    </rPh>
    <rPh sb="6" eb="7">
      <t>レイ</t>
    </rPh>
    <phoneticPr fontId="2"/>
  </si>
  <si>
    <t>自　宅</t>
    <rPh sb="0" eb="1">
      <t>ジ</t>
    </rPh>
    <rPh sb="2" eb="3">
      <t>タク</t>
    </rPh>
    <phoneticPr fontId="2"/>
  </si>
  <si>
    <t>携帯電話</t>
    <rPh sb="0" eb="2">
      <t>ケイタイ</t>
    </rPh>
    <rPh sb="2" eb="4">
      <t>デンワ</t>
    </rPh>
    <phoneticPr fontId="2"/>
  </si>
  <si>
    <t>勤務先名
（支店名）</t>
    <rPh sb="0" eb="1">
      <t>ツトム</t>
    </rPh>
    <rPh sb="1" eb="2">
      <t>ツトム</t>
    </rPh>
    <rPh sb="2" eb="3">
      <t>サキ</t>
    </rPh>
    <rPh sb="3" eb="4">
      <t>メイ</t>
    </rPh>
    <rPh sb="6" eb="8">
      <t>シテン</t>
    </rPh>
    <rPh sb="8" eb="9">
      <t>メイ</t>
    </rPh>
    <phoneticPr fontId="2"/>
  </si>
  <si>
    <t>市 内</t>
    <rPh sb="0" eb="1">
      <t>シ</t>
    </rPh>
    <rPh sb="2" eb="3">
      <t>ナイ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</si>
  <si>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</si>
  <si>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○</t>
    <phoneticPr fontId="2"/>
  </si>
  <si>
    <t>１４．医療・福祉</t>
    <rPh sb="3" eb="5">
      <t>イリョウ</t>
    </rPh>
    <rPh sb="6" eb="8">
      <t>フクシ</t>
    </rPh>
    <phoneticPr fontId="2"/>
  </si>
  <si>
    <t>７．電気・ガス・熱供給・水道業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2"/>
  </si>
  <si>
    <t>１０．卸売・小売業</t>
    <rPh sb="3" eb="5">
      <t>オロシウ</t>
    </rPh>
    <rPh sb="6" eb="9">
      <t>コウリギョウ</t>
    </rPh>
    <phoneticPr fontId="2"/>
  </si>
  <si>
    <t>１１．金融・保険業</t>
    <rPh sb="3" eb="5">
      <t>キンユウ</t>
    </rPh>
    <rPh sb="6" eb="9">
      <t>ホケンギョウ</t>
    </rPh>
    <phoneticPr fontId="2"/>
  </si>
  <si>
    <t>１７．サービス業
　　(他に分類されないもの)</t>
    <rPh sb="7" eb="8">
      <t>ギョウ</t>
    </rPh>
    <rPh sb="12" eb="13">
      <t>ホカ</t>
    </rPh>
    <rPh sb="14" eb="16">
      <t>ブンルイ</t>
    </rPh>
    <phoneticPr fontId="2"/>
  </si>
  <si>
    <t>昭・平</t>
    <rPh sb="0" eb="1">
      <t>ショウ</t>
    </rPh>
    <rPh sb="2" eb="3">
      <t>ヘイ</t>
    </rPh>
    <phoneticPr fontId="2"/>
  </si>
  <si>
    <t>平</t>
    <rPh sb="0" eb="1">
      <t>ヘイ</t>
    </rPh>
    <phoneticPr fontId="2"/>
  </si>
  <si>
    <t>アポロキャップ</t>
    <phoneticPr fontId="2"/>
  </si>
  <si>
    <t>階　級</t>
    <rPh sb="0" eb="1">
      <t>カイ</t>
    </rPh>
    <rPh sb="2" eb="3">
      <t>キュウ</t>
    </rPh>
    <phoneticPr fontId="2"/>
  </si>
  <si>
    <t>６４ｃｍ以上</t>
    <rPh sb="4" eb="6">
      <t>イジョウ</t>
    </rPh>
    <phoneticPr fontId="2"/>
  </si>
  <si>
    <t>首囲</t>
    <rPh sb="0" eb="1">
      <t>クビ</t>
    </rPh>
    <rPh sb="1" eb="2">
      <t>イ</t>
    </rPh>
    <phoneticPr fontId="2"/>
  </si>
  <si>
    <t>着丈</t>
    <rPh sb="0" eb="2">
      <t>キタケ</t>
    </rPh>
    <phoneticPr fontId="2"/>
  </si>
  <si>
    <t>肩幅</t>
    <rPh sb="0" eb="2">
      <t>カタハバ</t>
    </rPh>
    <phoneticPr fontId="2"/>
  </si>
  <si>
    <t>胸囲</t>
    <rPh sb="0" eb="2">
      <t>キョウイ</t>
    </rPh>
    <phoneticPr fontId="2"/>
  </si>
  <si>
    <t>長袖丈</t>
    <rPh sb="0" eb="2">
      <t>ナガソデ</t>
    </rPh>
    <rPh sb="2" eb="3">
      <t>タケ</t>
    </rPh>
    <phoneticPr fontId="2"/>
  </si>
  <si>
    <t>周囲</t>
    <rPh sb="0" eb="2">
      <t>シュウイ</t>
    </rPh>
    <phoneticPr fontId="2"/>
  </si>
  <si>
    <t>腰囲</t>
    <rPh sb="0" eb="1">
      <t>コシ</t>
    </rPh>
    <rPh sb="1" eb="2">
      <t>イ</t>
    </rPh>
    <phoneticPr fontId="2"/>
  </si>
  <si>
    <t>指定</t>
    <rPh sb="0" eb="2">
      <t>シテイ</t>
    </rPh>
    <phoneticPr fontId="2"/>
  </si>
  <si>
    <t>第１支団</t>
    <rPh sb="0" eb="1">
      <t>ダイ</t>
    </rPh>
    <rPh sb="2" eb="4">
      <t>シダン</t>
    </rPh>
    <phoneticPr fontId="2"/>
  </si>
  <si>
    <t>第２支団</t>
    <rPh sb="0" eb="1">
      <t>ダイ</t>
    </rPh>
    <rPh sb="2" eb="4">
      <t>シダン</t>
    </rPh>
    <phoneticPr fontId="2"/>
  </si>
  <si>
    <t>第３支団</t>
    <rPh sb="0" eb="1">
      <t>ダイ</t>
    </rPh>
    <rPh sb="2" eb="4">
      <t>シダン</t>
    </rPh>
    <phoneticPr fontId="2"/>
  </si>
  <si>
    <t>第４支団</t>
    <rPh sb="0" eb="1">
      <t>ダイ</t>
    </rPh>
    <rPh sb="2" eb="4">
      <t>シダン</t>
    </rPh>
    <phoneticPr fontId="2"/>
  </si>
  <si>
    <t>第５支団</t>
    <rPh sb="0" eb="1">
      <t>ダイ</t>
    </rPh>
    <rPh sb="2" eb="4">
      <t>シダン</t>
    </rPh>
    <phoneticPr fontId="2"/>
  </si>
  <si>
    <t>支団長</t>
    <rPh sb="0" eb="3">
      <t>シダンチョウ</t>
    </rPh>
    <phoneticPr fontId="2"/>
  </si>
  <si>
    <t>副支団長</t>
    <rPh sb="0" eb="1">
      <t>フク</t>
    </rPh>
    <rPh sb="1" eb="4">
      <t>シダンチョウ</t>
    </rPh>
    <phoneticPr fontId="2"/>
  </si>
  <si>
    <t>支団付部長</t>
    <rPh sb="0" eb="2">
      <t>シダン</t>
    </rPh>
    <rPh sb="2" eb="3">
      <t>ツ</t>
    </rPh>
    <rPh sb="3" eb="5">
      <t>ブチョウ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</si>
  <si>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</si>
  <si>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</si>
  <si>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</si>
  <si>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団員</t>
    <rPh sb="0" eb="2">
      <t>ダンイン</t>
    </rPh>
    <phoneticPr fontId="2"/>
  </si>
  <si>
    <t>合計</t>
    <rPh sb="0" eb="2">
      <t>ゴウケイ</t>
    </rPh>
    <phoneticPr fontId="2"/>
  </si>
  <si>
    <t>第１分団</t>
    <rPh sb="0" eb="1">
      <t>ダイ</t>
    </rPh>
    <rPh sb="2" eb="4">
      <t>ブンダン</t>
    </rPh>
    <phoneticPr fontId="2"/>
  </si>
  <si>
    <t>第２分団</t>
    <rPh sb="0" eb="1">
      <t>ダイ</t>
    </rPh>
    <rPh sb="2" eb="4">
      <t>ブンダン</t>
    </rPh>
    <phoneticPr fontId="2"/>
  </si>
  <si>
    <t>第３分団</t>
    <rPh sb="0" eb="1">
      <t>ダイ</t>
    </rPh>
    <rPh sb="2" eb="4">
      <t>ブンダン</t>
    </rPh>
    <phoneticPr fontId="2"/>
  </si>
  <si>
    <t>第４分団</t>
    <rPh sb="0" eb="1">
      <t>ダイ</t>
    </rPh>
    <rPh sb="2" eb="4">
      <t>ブンダン</t>
    </rPh>
    <phoneticPr fontId="2"/>
  </si>
  <si>
    <t>第５分団</t>
    <rPh sb="0" eb="1">
      <t>ダイ</t>
    </rPh>
    <rPh sb="2" eb="4">
      <t>ブンダン</t>
    </rPh>
    <phoneticPr fontId="2"/>
  </si>
  <si>
    <t>第６分団</t>
    <rPh sb="0" eb="1">
      <t>ダイ</t>
    </rPh>
    <rPh sb="2" eb="4">
      <t>ブンダン</t>
    </rPh>
    <phoneticPr fontId="2"/>
  </si>
  <si>
    <t>第７分団</t>
    <rPh sb="0" eb="1">
      <t>ダイ</t>
    </rPh>
    <rPh sb="2" eb="4">
      <t>ブンダン</t>
    </rPh>
    <phoneticPr fontId="2"/>
  </si>
  <si>
    <t>第８分団</t>
    <rPh sb="0" eb="1">
      <t>ダイ</t>
    </rPh>
    <rPh sb="2" eb="4">
      <t>ブンダン</t>
    </rPh>
    <phoneticPr fontId="2"/>
  </si>
  <si>
    <t>第９分団</t>
    <rPh sb="0" eb="1">
      <t>ダイ</t>
    </rPh>
    <rPh sb="2" eb="4">
      <t>ブンダン</t>
    </rPh>
    <phoneticPr fontId="2"/>
  </si>
  <si>
    <t>第１０分団</t>
    <rPh sb="0" eb="1">
      <t>ダイ</t>
    </rPh>
    <rPh sb="3" eb="5">
      <t>ブンダン</t>
    </rPh>
    <phoneticPr fontId="2"/>
  </si>
  <si>
    <t>第１１分団</t>
    <rPh sb="0" eb="1">
      <t>ダイ</t>
    </rPh>
    <rPh sb="3" eb="5">
      <t>ブンダン</t>
    </rPh>
    <phoneticPr fontId="2"/>
  </si>
  <si>
    <t>第１２分団</t>
    <rPh sb="0" eb="1">
      <t>ダイ</t>
    </rPh>
    <rPh sb="3" eb="5">
      <t>ブンダン</t>
    </rPh>
    <phoneticPr fontId="2"/>
  </si>
  <si>
    <t>第１３分団</t>
    <rPh sb="0" eb="1">
      <t>ダイ</t>
    </rPh>
    <rPh sb="3" eb="5">
      <t>ブンダン</t>
    </rPh>
    <phoneticPr fontId="2"/>
  </si>
  <si>
    <t>第１４分団</t>
    <rPh sb="0" eb="1">
      <t>ダイ</t>
    </rPh>
    <rPh sb="3" eb="5">
      <t>ブンダン</t>
    </rPh>
    <phoneticPr fontId="2"/>
  </si>
  <si>
    <t>第１５分団</t>
    <rPh sb="0" eb="1">
      <t>ダイ</t>
    </rPh>
    <rPh sb="3" eb="5">
      <t>ブンダン</t>
    </rPh>
    <phoneticPr fontId="2"/>
  </si>
  <si>
    <t>第１６分団</t>
    <rPh sb="0" eb="1">
      <t>ダイ</t>
    </rPh>
    <rPh sb="3" eb="5">
      <t>ブンダン</t>
    </rPh>
    <phoneticPr fontId="2"/>
  </si>
  <si>
    <t>第１７分団</t>
    <rPh sb="0" eb="1">
      <t>ダイ</t>
    </rPh>
    <rPh sb="3" eb="5">
      <t>ブンダン</t>
    </rPh>
    <phoneticPr fontId="2"/>
  </si>
  <si>
    <t>第１９分団</t>
    <rPh sb="0" eb="1">
      <t>ダイ</t>
    </rPh>
    <rPh sb="3" eb="5">
      <t>ブンダン</t>
    </rPh>
    <phoneticPr fontId="2"/>
  </si>
  <si>
    <t>第２０分団</t>
    <rPh sb="0" eb="1">
      <t>ダイ</t>
    </rPh>
    <rPh sb="3" eb="5">
      <t>ブンダン</t>
    </rPh>
    <phoneticPr fontId="2"/>
  </si>
  <si>
    <t>第２１分団</t>
    <rPh sb="0" eb="1">
      <t>ダイ</t>
    </rPh>
    <rPh sb="3" eb="5">
      <t>ブンダン</t>
    </rPh>
    <phoneticPr fontId="2"/>
  </si>
  <si>
    <t>第２２分団</t>
    <rPh sb="0" eb="1">
      <t>ダイ</t>
    </rPh>
    <rPh sb="3" eb="5">
      <t>ブンダン</t>
    </rPh>
    <phoneticPr fontId="2"/>
  </si>
  <si>
    <t>第２３分団</t>
    <rPh sb="0" eb="1">
      <t>ダイ</t>
    </rPh>
    <rPh sb="3" eb="5">
      <t>ブンダン</t>
    </rPh>
    <phoneticPr fontId="2"/>
  </si>
  <si>
    <t>第２５分団</t>
    <rPh sb="0" eb="1">
      <t>ダイ</t>
    </rPh>
    <rPh sb="3" eb="5">
      <t>ブンダン</t>
    </rPh>
    <phoneticPr fontId="2"/>
  </si>
  <si>
    <t>第２６分団</t>
    <rPh sb="0" eb="1">
      <t>ダイ</t>
    </rPh>
    <rPh sb="3" eb="5">
      <t>ブンダン</t>
    </rPh>
    <phoneticPr fontId="2"/>
  </si>
  <si>
    <t>第２７分団</t>
    <rPh sb="0" eb="1">
      <t>ダイ</t>
    </rPh>
    <rPh sb="3" eb="5">
      <t>ブンダン</t>
    </rPh>
    <phoneticPr fontId="2"/>
  </si>
  <si>
    <t>第２８分団</t>
    <rPh sb="0" eb="1">
      <t>ダイ</t>
    </rPh>
    <rPh sb="3" eb="5">
      <t>ブンダン</t>
    </rPh>
    <phoneticPr fontId="2"/>
  </si>
  <si>
    <t>第２９分団</t>
    <rPh sb="0" eb="1">
      <t>ダイ</t>
    </rPh>
    <rPh sb="3" eb="5">
      <t>ブンダン</t>
    </rPh>
    <phoneticPr fontId="2"/>
  </si>
  <si>
    <t>第３２分団</t>
    <rPh sb="0" eb="1">
      <t>ダイ</t>
    </rPh>
    <rPh sb="3" eb="5">
      <t>ブンダン</t>
    </rPh>
    <phoneticPr fontId="2"/>
  </si>
  <si>
    <t>第３３分団</t>
    <rPh sb="0" eb="1">
      <t>ダイ</t>
    </rPh>
    <rPh sb="3" eb="5">
      <t>ブンダン</t>
    </rPh>
    <phoneticPr fontId="2"/>
  </si>
  <si>
    <t>第３４分団</t>
    <rPh sb="0" eb="1">
      <t>ダイ</t>
    </rPh>
    <rPh sb="3" eb="5">
      <t>ブンダン</t>
    </rPh>
    <phoneticPr fontId="2"/>
  </si>
  <si>
    <t>第３５分団</t>
    <rPh sb="0" eb="1">
      <t>ダイ</t>
    </rPh>
    <rPh sb="3" eb="5">
      <t>ブンダン</t>
    </rPh>
    <phoneticPr fontId="2"/>
  </si>
  <si>
    <t>第３６分団</t>
    <rPh sb="0" eb="1">
      <t>ダイ</t>
    </rPh>
    <rPh sb="3" eb="5">
      <t>ブンダン</t>
    </rPh>
    <phoneticPr fontId="2"/>
  </si>
  <si>
    <t>第３７分団</t>
    <rPh sb="0" eb="1">
      <t>ダイ</t>
    </rPh>
    <rPh sb="3" eb="5">
      <t>ブンダン</t>
    </rPh>
    <phoneticPr fontId="2"/>
  </si>
  <si>
    <t>第３８分団</t>
    <rPh sb="0" eb="1">
      <t>ダイ</t>
    </rPh>
    <rPh sb="3" eb="5">
      <t>ブンダン</t>
    </rPh>
    <phoneticPr fontId="2"/>
  </si>
  <si>
    <t>第３９分団</t>
    <rPh sb="0" eb="1">
      <t>ダイ</t>
    </rPh>
    <rPh sb="3" eb="5">
      <t>ブンダン</t>
    </rPh>
    <phoneticPr fontId="2"/>
  </si>
  <si>
    <t>第４０分団</t>
    <rPh sb="0" eb="1">
      <t>ダイ</t>
    </rPh>
    <rPh sb="3" eb="5">
      <t>ブンダン</t>
    </rPh>
    <phoneticPr fontId="2"/>
  </si>
  <si>
    <t>第４１分団</t>
    <rPh sb="0" eb="1">
      <t>ダイ</t>
    </rPh>
    <rPh sb="3" eb="5">
      <t>ブンダン</t>
    </rPh>
    <phoneticPr fontId="2"/>
  </si>
  <si>
    <t>第４２分団</t>
    <rPh sb="0" eb="1">
      <t>ダイ</t>
    </rPh>
    <rPh sb="3" eb="5">
      <t>ブンダン</t>
    </rPh>
    <phoneticPr fontId="2"/>
  </si>
  <si>
    <t>第４３分団</t>
    <rPh sb="0" eb="1">
      <t>ダイ</t>
    </rPh>
    <rPh sb="3" eb="5">
      <t>ブンダン</t>
    </rPh>
    <phoneticPr fontId="2"/>
  </si>
  <si>
    <t>第４４分団</t>
    <rPh sb="0" eb="1">
      <t>ダイ</t>
    </rPh>
    <rPh sb="3" eb="5">
      <t>ブンダン</t>
    </rPh>
    <phoneticPr fontId="2"/>
  </si>
  <si>
    <t>退職報償金
支給の適否</t>
    <rPh sb="0" eb="2">
      <t>タイショク</t>
    </rPh>
    <rPh sb="2" eb="5">
      <t>ホウショウキン</t>
    </rPh>
    <rPh sb="6" eb="8">
      <t>シキュウ</t>
    </rPh>
    <rPh sb="9" eb="11">
      <t>テキヒ</t>
    </rPh>
    <phoneticPr fontId="2"/>
  </si>
  <si>
    <t>団本部</t>
    <rPh sb="0" eb="1">
      <t>ダン</t>
    </rPh>
    <rPh sb="1" eb="3">
      <t>ホンブ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</si>
  <si>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</si>
  <si>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2">
      <t>ダン</t>
    </rPh>
    <rPh sb="2" eb="3">
      <t>チョウ</t>
    </rPh>
    <phoneticPr fontId="2"/>
  </si>
  <si>
    <t>本部長</t>
    <rPh sb="0" eb="1">
      <t>ホン</t>
    </rPh>
    <rPh sb="1" eb="2">
      <t>ブ</t>
    </rPh>
    <rPh sb="2" eb="3">
      <t>チョウ</t>
    </rPh>
    <phoneticPr fontId="2"/>
  </si>
  <si>
    <t>副本部長</t>
    <rPh sb="0" eb="2">
      <t>フクホン</t>
    </rPh>
    <rPh sb="2" eb="3">
      <t>ブ</t>
    </rPh>
    <rPh sb="3" eb="4">
      <t>チョウ</t>
    </rPh>
    <phoneticPr fontId="2"/>
  </si>
  <si>
    <t>別表第１</t>
    <rPh sb="0" eb="2">
      <t>ベッピョウ</t>
    </rPh>
    <rPh sb="2" eb="3">
      <t>ダイ</t>
    </rPh>
    <phoneticPr fontId="2"/>
  </si>
  <si>
    <t>小　　計</t>
    <rPh sb="0" eb="1">
      <t>ショウ</t>
    </rPh>
    <rPh sb="3" eb="4">
      <t>ケイ</t>
    </rPh>
    <phoneticPr fontId="2"/>
  </si>
  <si>
    <t>市役所分団</t>
    <rPh sb="0" eb="3">
      <t>シヤクショ</t>
    </rPh>
    <rPh sb="3" eb="5">
      <t>ブンダン</t>
    </rPh>
    <phoneticPr fontId="2"/>
  </si>
  <si>
    <t>合　　計</t>
    <rPh sb="0" eb="1">
      <t>ゴウ</t>
    </rPh>
    <rPh sb="3" eb="4">
      <t>ケイ</t>
    </rPh>
    <phoneticPr fontId="2"/>
  </si>
  <si>
    <t>団長</t>
    <rPh sb="0" eb="2">
      <t>ダンチョウ</t>
    </rPh>
    <phoneticPr fontId="2"/>
  </si>
  <si>
    <t>副団長</t>
    <rPh sb="0" eb="1">
      <t>フク</t>
    </rPh>
    <rPh sb="1" eb="3">
      <t>ダンチョウ</t>
    </rPh>
    <phoneticPr fontId="2"/>
  </si>
  <si>
    <t>本部長</t>
    <rPh sb="0" eb="1">
      <t>ホン</t>
    </rPh>
    <rPh sb="1" eb="3">
      <t>ブチョウ</t>
    </rPh>
    <phoneticPr fontId="2"/>
  </si>
  <si>
    <t>副本部長</t>
    <rPh sb="0" eb="1">
      <t>フク</t>
    </rPh>
    <rPh sb="1" eb="4">
      <t>ホンブチョウ</t>
    </rPh>
    <phoneticPr fontId="2"/>
  </si>
  <si>
    <t>第１８分団</t>
    <rPh sb="0" eb="1">
      <t>ダイ</t>
    </rPh>
    <rPh sb="3" eb="5">
      <t>ブンダン</t>
    </rPh>
    <phoneticPr fontId="2"/>
  </si>
  <si>
    <t>第３０分団</t>
    <rPh sb="0" eb="1">
      <t>ダイ</t>
    </rPh>
    <rPh sb="3" eb="5">
      <t>ブンダン</t>
    </rPh>
    <phoneticPr fontId="2"/>
  </si>
  <si>
    <t>女性消防分団</t>
    <rPh sb="0" eb="2">
      <t>ジョセイ</t>
    </rPh>
    <rPh sb="2" eb="4">
      <t>ショウボウ</t>
    </rPh>
    <rPh sb="4" eb="6">
      <t>ブンダン</t>
    </rPh>
    <phoneticPr fontId="2"/>
  </si>
  <si>
    <t>○</t>
    <phoneticPr fontId="2"/>
  </si>
  <si>
    <t>年　齢</t>
    <rPh sb="0" eb="1">
      <t>トシ</t>
    </rPh>
    <rPh sb="2" eb="3">
      <t>ヨワイ</t>
    </rPh>
    <phoneticPr fontId="2"/>
  </si>
  <si>
    <t>基準日</t>
    <rPh sb="0" eb="3">
      <t>キジュンビ</t>
    </rPh>
    <phoneticPr fontId="2"/>
  </si>
  <si>
    <t>出動可否
エラー</t>
    <rPh sb="0" eb="2">
      <t>シュツドウ</t>
    </rPh>
    <rPh sb="2" eb="4">
      <t>カヒ</t>
    </rPh>
    <phoneticPr fontId="18" alignment="distributed"/>
  </si>
  <si>
    <t>勤務場所
エラー</t>
    <rPh sb="0" eb="2">
      <t>キンム</t>
    </rPh>
    <rPh sb="2" eb="4">
      <t>バショ</t>
    </rPh>
    <phoneticPr fontId="18" alignment="distributed"/>
  </si>
  <si>
    <t>分団長</t>
    <rPh sb="0" eb="1">
      <t>ブン</t>
    </rPh>
    <rPh sb="1" eb="3">
      <t>ダンチョウ</t>
    </rPh>
    <phoneticPr fontId="18" alignment="distributed"/>
  </si>
  <si>
    <t>副分団長</t>
    <rPh sb="0" eb="1">
      <t>フク</t>
    </rPh>
    <rPh sb="1" eb="2">
      <t>ブン</t>
    </rPh>
    <rPh sb="2" eb="4">
      <t>ダンチョウ</t>
    </rPh>
    <phoneticPr fontId="18" alignment="distributed"/>
  </si>
  <si>
    <t>部　長</t>
    <rPh sb="0" eb="1">
      <t>ブ</t>
    </rPh>
    <rPh sb="2" eb="3">
      <t>チョウ</t>
    </rPh>
    <phoneticPr fontId="18" alignment="distributed"/>
  </si>
  <si>
    <t>団　員</t>
    <rPh sb="0" eb="1">
      <t>ダン</t>
    </rPh>
    <rPh sb="2" eb="3">
      <t>イン</t>
    </rPh>
    <phoneticPr fontId="18" alignment="distributed"/>
  </si>
  <si>
    <t>団　員
(機能別)</t>
    <rPh sb="0" eb="1">
      <t>ダン</t>
    </rPh>
    <rPh sb="2" eb="3">
      <t>イン</t>
    </rPh>
    <rPh sb="5" eb="7">
      <t>キノウ</t>
    </rPh>
    <rPh sb="7" eb="8">
      <t>ベツ</t>
    </rPh>
    <phoneticPr fontId="18" alignment="distributed"/>
  </si>
  <si>
    <t>団　員
(新規)</t>
    <rPh sb="0" eb="1">
      <t>ダン</t>
    </rPh>
    <rPh sb="2" eb="3">
      <t>イン</t>
    </rPh>
    <rPh sb="5" eb="7">
      <t>シンキ</t>
    </rPh>
    <phoneticPr fontId="18" alignment="distributed"/>
  </si>
  <si>
    <t>分団</t>
    <rPh sb="0" eb="2">
      <t>ブンダン</t>
    </rPh>
    <phoneticPr fontId="18" alignment="distributed"/>
  </si>
  <si>
    <t>新規</t>
    <rPh sb="0" eb="2">
      <t>シンキ</t>
    </rPh>
    <phoneticPr fontId="18" alignment="distributed"/>
  </si>
  <si>
    <t>機能別</t>
    <rPh sb="0" eb="2">
      <t>キノウ</t>
    </rPh>
    <rPh sb="2" eb="3">
      <t>ベツ</t>
    </rPh>
    <phoneticPr fontId="18" alignment="distributed"/>
  </si>
  <si>
    <t>団員数</t>
    <rPh sb="0" eb="2">
      <t>ダンイン</t>
    </rPh>
    <rPh sb="2" eb="3">
      <t>スウ</t>
    </rPh>
    <phoneticPr fontId="18" alignment="distributed"/>
  </si>
  <si>
    <t>支団長</t>
    <rPh sb="0" eb="1">
      <t>シ</t>
    </rPh>
    <rPh sb="1" eb="3">
      <t>ダンチョウ</t>
    </rPh>
    <phoneticPr fontId="18" alignment="distributed"/>
  </si>
  <si>
    <t>副支団長</t>
    <rPh sb="0" eb="1">
      <t>フク</t>
    </rPh>
    <rPh sb="1" eb="2">
      <t>シ</t>
    </rPh>
    <rPh sb="2" eb="4">
      <t>ダンチョウ</t>
    </rPh>
    <phoneticPr fontId="18" alignment="distributed"/>
  </si>
  <si>
    <t>支団付部長</t>
    <rPh sb="0" eb="1">
      <t>シ</t>
    </rPh>
    <rPh sb="1" eb="2">
      <t>ダン</t>
    </rPh>
    <rPh sb="2" eb="3">
      <t>ツ</t>
    </rPh>
    <rPh sb="3" eb="5">
      <t>ブチョウ</t>
    </rPh>
    <phoneticPr fontId="18" alignment="distributed"/>
  </si>
  <si>
    <t>支団</t>
    <rPh sb="0" eb="1">
      <t>シ</t>
    </rPh>
    <rPh sb="1" eb="2">
      <t>ダン</t>
    </rPh>
    <phoneticPr fontId="18" alignment="distributed"/>
  </si>
  <si>
    <t>メールアドレス</t>
    <phoneticPr fontId="18" alignment="distributed"/>
  </si>
  <si>
    <t>支団</t>
    <rPh sb="0" eb="1">
      <t>シ</t>
    </rPh>
    <rPh sb="1" eb="2">
      <t>ダン</t>
    </rPh>
    <phoneticPr fontId="18" alignment="distributed"/>
  </si>
  <si>
    <t>支団</t>
    <rPh sb="0" eb="1">
      <t>シ</t>
    </rPh>
    <rPh sb="1" eb="2">
      <t>ダン</t>
    </rPh>
    <phoneticPr fontId="2"/>
  </si>
  <si>
    <t>新規1</t>
    <rPh sb="0" eb="2">
      <t>シンキ</t>
    </rPh>
    <phoneticPr fontId="2"/>
  </si>
  <si>
    <t>新規2</t>
    <rPh sb="0" eb="2">
      <t>シンキ</t>
    </rPh>
    <phoneticPr fontId="2"/>
  </si>
  <si>
    <t>新規3</t>
    <rPh sb="0" eb="2">
      <t>シンキ</t>
    </rPh>
    <phoneticPr fontId="2"/>
  </si>
  <si>
    <t>新規4</t>
    <rPh sb="0" eb="2">
      <t>シンキ</t>
    </rPh>
    <phoneticPr fontId="2"/>
  </si>
  <si>
    <t>新規5</t>
    <rPh sb="0" eb="2">
      <t>シンキ</t>
    </rPh>
    <phoneticPr fontId="2"/>
  </si>
  <si>
    <t>新規6</t>
    <rPh sb="0" eb="2">
      <t>シンキ</t>
    </rPh>
    <phoneticPr fontId="2"/>
  </si>
  <si>
    <t>新規7</t>
    <rPh sb="0" eb="2">
      <t>シンキ</t>
    </rPh>
    <phoneticPr fontId="2"/>
  </si>
  <si>
    <t>新規8</t>
    <rPh sb="0" eb="2">
      <t>シンキ</t>
    </rPh>
    <phoneticPr fontId="2"/>
  </si>
  <si>
    <t>新規9</t>
    <rPh sb="0" eb="2">
      <t>シンキ</t>
    </rPh>
    <phoneticPr fontId="2"/>
  </si>
  <si>
    <t>新規10</t>
    <rPh sb="0" eb="2">
      <t>シンキ</t>
    </rPh>
    <phoneticPr fontId="2"/>
  </si>
  <si>
    <t>君津市消防団員定数（H27年度から）</t>
    <rPh sb="0" eb="2">
      <t>キミツ</t>
    </rPh>
    <rPh sb="2" eb="3">
      <t>シ</t>
    </rPh>
    <rPh sb="3" eb="6">
      <t>ショウボウダン</t>
    </rPh>
    <rPh sb="6" eb="7">
      <t>イン</t>
    </rPh>
    <rPh sb="7" eb="9">
      <t>テイスウ</t>
    </rPh>
    <rPh sb="13" eb="15">
      <t>ネンド</t>
    </rPh>
    <phoneticPr fontId="2"/>
  </si>
  <si>
    <t>団　本　部　</t>
    <rPh sb="0" eb="1">
      <t>ダン</t>
    </rPh>
    <rPh sb="2" eb="3">
      <t>ホン</t>
    </rPh>
    <rPh sb="4" eb="5">
      <t>ブ</t>
    </rPh>
    <phoneticPr fontId="2"/>
  </si>
  <si>
    <t>・</t>
    <phoneticPr fontId="18" alignment="distributed"/>
  </si>
  <si>
    <t>サイズ</t>
    <phoneticPr fontId="2"/>
  </si>
  <si>
    <t>ＹＳ</t>
    <phoneticPr fontId="2"/>
  </si>
  <si>
    <t>ＢＳ</t>
    <phoneticPr fontId="2"/>
  </si>
  <si>
    <t>ＹＭ</t>
    <phoneticPr fontId="2"/>
  </si>
  <si>
    <t>ＢＭ</t>
    <phoneticPr fontId="2"/>
  </si>
  <si>
    <t>ＹＬ</t>
    <phoneticPr fontId="2"/>
  </si>
  <si>
    <t>ＢＬ</t>
    <phoneticPr fontId="2"/>
  </si>
  <si>
    <t>ＹＬＬ</t>
    <phoneticPr fontId="2"/>
  </si>
  <si>
    <t>ＢＬＬ</t>
    <phoneticPr fontId="2"/>
  </si>
  <si>
    <t>ＡＳ</t>
    <phoneticPr fontId="2"/>
  </si>
  <si>
    <t>ＡＭ</t>
    <phoneticPr fontId="2"/>
  </si>
  <si>
    <t>ＡＬ</t>
    <phoneticPr fontId="2"/>
  </si>
  <si>
    <t>ＡＬＬ</t>
    <phoneticPr fontId="2"/>
  </si>
  <si>
    <t>３ＡＬ</t>
    <phoneticPr fontId="2"/>
  </si>
  <si>
    <t>４ＡＬ</t>
    <phoneticPr fontId="2"/>
  </si>
  <si>
    <t>３ＢＬ</t>
    <phoneticPr fontId="2"/>
  </si>
  <si>
    <t>４ＢＬ</t>
    <phoneticPr fontId="2"/>
  </si>
  <si>
    <t>Ｍ</t>
    <phoneticPr fontId="2"/>
  </si>
  <si>
    <t>Ｌ</t>
    <phoneticPr fontId="2"/>
  </si>
  <si>
    <t>ＬＬ</t>
    <phoneticPr fontId="2"/>
  </si>
  <si>
    <t>３Ｌ</t>
    <phoneticPr fontId="2"/>
  </si>
  <si>
    <t>５５～５７ｃｍ</t>
    <phoneticPr fontId="2"/>
  </si>
  <si>
    <t>６１～６３ｃｍ</t>
    <phoneticPr fontId="2"/>
  </si>
  <si>
    <t>　支団長または分団長が署名・捺印のうえ、提出してください。</t>
    <rPh sb="1" eb="4">
      <t>シダンチョウ</t>
    </rPh>
    <rPh sb="7" eb="10">
      <t>ブンダンチョウ</t>
    </rPh>
    <rPh sb="11" eb="13">
      <t>ショメイ</t>
    </rPh>
    <rPh sb="14" eb="16">
      <t>ナツイン</t>
    </rPh>
    <rPh sb="20" eb="22">
      <t>テイシュツ</t>
    </rPh>
    <phoneticPr fontId="2"/>
  </si>
  <si>
    <t>　退職時の階級と過去の最高階級が異なる者については、備考欄に最高階級を記入願います。</t>
    <rPh sb="37" eb="38">
      <t>ネガ</t>
    </rPh>
    <phoneticPr fontId="2"/>
  </si>
  <si>
    <t>退職報償金
支給否の理由</t>
    <rPh sb="0" eb="2">
      <t>タイショク</t>
    </rPh>
    <rPh sb="2" eb="5">
      <t>ホウショウキン</t>
    </rPh>
    <rPh sb="6" eb="8">
      <t>シキュウ</t>
    </rPh>
    <rPh sb="8" eb="9">
      <t>ヒ</t>
    </rPh>
    <rPh sb="10" eb="12">
      <t>リユウ</t>
    </rPh>
    <phoneticPr fontId="2"/>
  </si>
  <si>
    <t>【 記入上の注意 】</t>
    <rPh sb="2" eb="4">
      <t>キニュウ</t>
    </rPh>
    <rPh sb="4" eb="5">
      <t>ジョウ</t>
    </rPh>
    <rPh sb="6" eb="8">
      <t>チュウイ</t>
    </rPh>
    <phoneticPr fontId="2"/>
  </si>
  <si>
    <t>　</t>
    <phoneticPr fontId="2"/>
  </si>
  <si>
    <t>　職・氏名　　　　　　　　　　　　　　　㊞</t>
    <rPh sb="1" eb="2">
      <t>ショク</t>
    </rPh>
    <rPh sb="3" eb="5">
      <t>シメイ</t>
    </rPh>
    <phoneticPr fontId="2"/>
  </si>
  <si>
    <t>　第　　　　支団 ・ 第　　　　　　分団　　</t>
    <rPh sb="1" eb="2">
      <t>ダイ</t>
    </rPh>
    <rPh sb="6" eb="7">
      <t>シ</t>
    </rPh>
    <rPh sb="7" eb="8">
      <t>ダン</t>
    </rPh>
    <rPh sb="11" eb="12">
      <t>ダイ</t>
    </rPh>
    <rPh sb="18" eb="20">
      <t>ブンダン</t>
    </rPh>
    <phoneticPr fontId="2"/>
  </si>
  <si>
    <t>第　    支団　</t>
    <rPh sb="0" eb="1">
      <t>ダイ</t>
    </rPh>
    <rPh sb="6" eb="7">
      <t>シ</t>
    </rPh>
    <rPh sb="7" eb="8">
      <t>ダン</t>
    </rPh>
    <phoneticPr fontId="2"/>
  </si>
  <si>
    <r>
      <t>　勤続年数５年以上を経過した団員で、連絡がとれず参加の意思が確認できない者、意思がなく参加しない者、勤務成績が特に不良であった者、転出及び転居により在団中に活動ができなかった者など、退職報償金を支給することが不適当と認められる者には、</t>
    </r>
    <r>
      <rPr>
        <b/>
        <u/>
        <sz val="12"/>
        <rFont val="ＭＳ 明朝"/>
        <family val="1"/>
        <charset val="128"/>
      </rPr>
      <t>退職報償金支給の適否欄に「☓」印を記入し、否の理由を記入</t>
    </r>
    <r>
      <rPr>
        <sz val="12"/>
        <rFont val="ＭＳ 明朝"/>
        <family val="1"/>
        <charset val="128"/>
      </rPr>
      <t>してください。</t>
    </r>
    <rPh sb="36" eb="37">
      <t>モノ</t>
    </rPh>
    <rPh sb="48" eb="49">
      <t>モノ</t>
    </rPh>
    <rPh sb="65" eb="67">
      <t>テンシュツ</t>
    </rPh>
    <rPh sb="67" eb="68">
      <t>オヨ</t>
    </rPh>
    <rPh sb="69" eb="71">
      <t>テンキョ</t>
    </rPh>
    <rPh sb="74" eb="76">
      <t>ザイダン</t>
    </rPh>
    <rPh sb="76" eb="77">
      <t>チュウ</t>
    </rPh>
    <rPh sb="78" eb="80">
      <t>カツドウ</t>
    </rPh>
    <rPh sb="87" eb="88">
      <t>モノ</t>
    </rPh>
    <rPh sb="91" eb="93">
      <t>タイショク</t>
    </rPh>
    <rPh sb="93" eb="96">
      <t>ホウショウキン</t>
    </rPh>
    <rPh sb="97" eb="99">
      <t>シキュウ</t>
    </rPh>
    <rPh sb="104" eb="107">
      <t>フテキトウ</t>
    </rPh>
    <rPh sb="108" eb="109">
      <t>ミト</t>
    </rPh>
    <rPh sb="113" eb="114">
      <t>モノ</t>
    </rPh>
    <rPh sb="117" eb="119">
      <t>タイショク</t>
    </rPh>
    <rPh sb="119" eb="122">
      <t>ホウショウキン</t>
    </rPh>
    <rPh sb="122" eb="124">
      <t>シキュウ</t>
    </rPh>
    <rPh sb="125" eb="127">
      <t>テキヒ</t>
    </rPh>
    <rPh sb="134" eb="136">
      <t>キニュウ</t>
    </rPh>
    <rPh sb="138" eb="139">
      <t>ヒ</t>
    </rPh>
    <rPh sb="140" eb="142">
      <t>リユウ</t>
    </rPh>
    <rPh sb="143" eb="145">
      <t>キニュウ</t>
    </rPh>
    <phoneticPr fontId="2"/>
  </si>
  <si>
    <t>氏　　名</t>
    <rPh sb="0" eb="1">
      <t>シ</t>
    </rPh>
    <rPh sb="3" eb="4">
      <t>メイ</t>
    </rPh>
    <phoneticPr fontId="2"/>
  </si>
  <si>
    <r>
      <t>　退職報償金の支給が否の場合は、「申告書」により</t>
    </r>
    <r>
      <rPr>
        <b/>
        <sz val="12"/>
        <rFont val="ＭＳ 明朝"/>
        <family val="1"/>
        <charset val="128"/>
      </rPr>
      <t>退職団員本人の署名・押印</t>
    </r>
    <r>
      <rPr>
        <sz val="12"/>
        <rFont val="ＭＳ 明朝"/>
        <family val="1"/>
        <charset val="128"/>
      </rPr>
      <t>のうえ、必ず提出すること。</t>
    </r>
    <rPh sb="1" eb="3">
      <t>タイショク</t>
    </rPh>
    <rPh sb="3" eb="6">
      <t>ホウショウキン</t>
    </rPh>
    <rPh sb="7" eb="9">
      <t>シキュウ</t>
    </rPh>
    <rPh sb="10" eb="11">
      <t>ヒ</t>
    </rPh>
    <rPh sb="12" eb="14">
      <t>バアイ</t>
    </rPh>
    <rPh sb="17" eb="20">
      <t>シンコクショ</t>
    </rPh>
    <rPh sb="24" eb="26">
      <t>タイショク</t>
    </rPh>
    <rPh sb="26" eb="28">
      <t>ダンイン</t>
    </rPh>
    <rPh sb="28" eb="30">
      <t>ホンニン</t>
    </rPh>
    <rPh sb="31" eb="33">
      <t>ショメイ</t>
    </rPh>
    <rPh sb="34" eb="36">
      <t>オウイン</t>
    </rPh>
    <rPh sb="40" eb="41">
      <t>カナラ</t>
    </rPh>
    <rPh sb="42" eb="44">
      <t>テイシュツ</t>
    </rPh>
    <phoneticPr fontId="2"/>
  </si>
  <si>
    <t>　年　 月 　日</t>
    <rPh sb="1" eb="2">
      <t>ネン</t>
    </rPh>
    <rPh sb="4" eb="5">
      <t>ツキ</t>
    </rPh>
    <rPh sb="7" eb="8">
      <t>ヒ</t>
    </rPh>
    <phoneticPr fontId="2"/>
  </si>
  <si>
    <r>
      <t>　勤続年数５年未満の者には、</t>
    </r>
    <r>
      <rPr>
        <b/>
        <u/>
        <sz val="12"/>
        <rFont val="ＭＳ 明朝"/>
        <family val="1"/>
        <charset val="128"/>
      </rPr>
      <t>支給の適否欄に「☓」印を記入し、理由欄に「在籍年数不足」と記入</t>
    </r>
    <r>
      <rPr>
        <sz val="12"/>
        <rFont val="ＭＳ 明朝"/>
        <family val="1"/>
        <charset val="128"/>
      </rPr>
      <t>してください。</t>
    </r>
    <rPh sb="30" eb="32">
      <t>リユウ</t>
    </rPh>
    <rPh sb="32" eb="33">
      <t>ラン</t>
    </rPh>
    <rPh sb="35" eb="37">
      <t>ザイセキ</t>
    </rPh>
    <rPh sb="37" eb="39">
      <t>ネンスウ</t>
    </rPh>
    <rPh sb="39" eb="41">
      <t>フソク</t>
    </rPh>
    <phoneticPr fontId="2"/>
  </si>
  <si>
    <t>平成３１年度</t>
    <rPh sb="0" eb="1">
      <t>ヒラ</t>
    </rPh>
    <rPh sb="1" eb="2">
      <t>シゲル</t>
    </rPh>
    <rPh sb="4" eb="5">
      <t>トシ</t>
    </rPh>
    <rPh sb="5" eb="6">
      <t>ド</t>
    </rPh>
    <phoneticPr fontId="2"/>
  </si>
  <si>
    <t>編上靴</t>
    <rPh sb="0" eb="2">
      <t>アミア</t>
    </rPh>
    <rPh sb="2" eb="3">
      <t>クツ</t>
    </rPh>
    <phoneticPr fontId="2"/>
  </si>
  <si>
    <t>５８～６０ｃｍ</t>
    <phoneticPr fontId="2"/>
  </si>
  <si>
    <t>２５．５ｃｍ</t>
    <phoneticPr fontId="2"/>
  </si>
  <si>
    <t>２６．５ｃｍ</t>
    <phoneticPr fontId="2"/>
  </si>
  <si>
    <t>２７．５ｃｍ</t>
    <phoneticPr fontId="2"/>
  </si>
  <si>
    <t>２４．５ｃｍ</t>
    <phoneticPr fontId="2"/>
  </si>
  <si>
    <t>２４．０ｃｍ</t>
    <phoneticPr fontId="2"/>
  </si>
  <si>
    <t>２５．０ｃｍ</t>
    <phoneticPr fontId="2"/>
  </si>
  <si>
    <t>２６．０ｃｍ</t>
    <phoneticPr fontId="2"/>
  </si>
  <si>
    <t>２７．０ｃｍ</t>
    <phoneticPr fontId="2"/>
  </si>
  <si>
    <t>耐切創性手袋</t>
    <rPh sb="0" eb="1">
      <t>タイ</t>
    </rPh>
    <rPh sb="1" eb="3">
      <t>セッソウ</t>
    </rPh>
    <rPh sb="3" eb="4">
      <t>セイ</t>
    </rPh>
    <rPh sb="4" eb="6">
      <t>テブクロ</t>
    </rPh>
    <phoneticPr fontId="2"/>
  </si>
  <si>
    <t>Ｓ</t>
    <phoneticPr fontId="2"/>
  </si>
  <si>
    <t>３ＬＬ</t>
    <phoneticPr fontId="2"/>
  </si>
  <si>
    <t>２３．５ｃｍ</t>
    <phoneticPr fontId="2"/>
  </si>
  <si>
    <r>
      <t xml:space="preserve">現　住　所
</t>
    </r>
    <r>
      <rPr>
        <b/>
        <sz val="12"/>
        <rFont val="ＭＳ 明朝"/>
        <family val="1"/>
        <charset val="128"/>
      </rPr>
      <t>（H31.3月現在）</t>
    </r>
    <rPh sb="0" eb="1">
      <t>ゲン</t>
    </rPh>
    <rPh sb="2" eb="3">
      <t>ジュウ</t>
    </rPh>
    <rPh sb="4" eb="5">
      <t>ショ</t>
    </rPh>
    <rPh sb="12" eb="13">
      <t>ガツ</t>
    </rPh>
    <rPh sb="13" eb="15">
      <t>ゲンザイ</t>
    </rPh>
    <phoneticPr fontId="2"/>
  </si>
  <si>
    <r>
      <t xml:space="preserve">備考
</t>
    </r>
    <r>
      <rPr>
        <b/>
        <sz val="12"/>
        <rFont val="ＭＳ 明朝"/>
        <family val="1"/>
        <charset val="128"/>
      </rPr>
      <t>（最高階級）</t>
    </r>
    <rPh sb="0" eb="2">
      <t>ビコウ</t>
    </rPh>
    <rPh sb="4" eb="6">
      <t>サイコウ</t>
    </rPh>
    <rPh sb="6" eb="8">
      <t>カイキュウ</t>
    </rPh>
    <phoneticPr fontId="2"/>
  </si>
  <si>
    <t>ズボン</t>
    <phoneticPr fontId="2"/>
  </si>
  <si>
    <t>平成 ３１ 年度</t>
    <rPh sb="0" eb="2">
      <t>ヘイセイ</t>
    </rPh>
    <rPh sb="6" eb="8">
      <t>ネンド</t>
    </rPh>
    <phoneticPr fontId="2"/>
  </si>
  <si>
    <t>上衣</t>
    <rPh sb="0" eb="1">
      <t>ジョウ</t>
    </rPh>
    <phoneticPr fontId="2"/>
  </si>
  <si>
    <t>活動服</t>
    <rPh sb="0" eb="2">
      <t>カツドウ</t>
    </rPh>
    <rPh sb="2" eb="3">
      <t>フク</t>
    </rPh>
    <phoneticPr fontId="2"/>
  </si>
  <si>
    <t>第　　　　支団 ・ 第　　　　分団</t>
    <phoneticPr fontId="2"/>
  </si>
  <si>
    <t>君津市消防団 被服サイズ表</t>
    <rPh sb="0" eb="3">
      <t>キミツシ</t>
    </rPh>
    <rPh sb="3" eb="6">
      <t>ショウボウダン</t>
    </rPh>
    <rPh sb="7" eb="9">
      <t>ヒフク</t>
    </rPh>
    <rPh sb="12" eb="13">
      <t>ヒョウ</t>
    </rPh>
    <phoneticPr fontId="2"/>
  </si>
  <si>
    <t>【参考：サイズ表】</t>
    <rPh sb="1" eb="3">
      <t>サンコウ</t>
    </rPh>
    <rPh sb="7" eb="8">
      <t>ヒョウ</t>
    </rPh>
    <phoneticPr fontId="2"/>
  </si>
  <si>
    <t>○アポロキャップ</t>
    <phoneticPr fontId="2"/>
  </si>
  <si>
    <t>○上衣</t>
    <rPh sb="1" eb="2">
      <t>ジョウ</t>
    </rPh>
    <rPh sb="2" eb="3">
      <t>イ</t>
    </rPh>
    <phoneticPr fontId="2"/>
  </si>
  <si>
    <t>○ズボン</t>
    <phoneticPr fontId="2"/>
  </si>
  <si>
    <t>２８．０ｃｍ</t>
    <phoneticPr fontId="2"/>
  </si>
  <si>
    <t>○編上靴</t>
    <rPh sb="1" eb="3">
      <t>アミア</t>
    </rPh>
    <rPh sb="3" eb="4">
      <t>クツ</t>
    </rPh>
    <phoneticPr fontId="2"/>
  </si>
  <si>
    <t>○耐切創性手袋</t>
    <rPh sb="1" eb="2">
      <t>タイ</t>
    </rPh>
    <rPh sb="2" eb="4">
      <t>セッソウ</t>
    </rPh>
    <rPh sb="4" eb="5">
      <t>セイ</t>
    </rPh>
    <rPh sb="5" eb="7">
      <t>テブクロ</t>
    </rPh>
    <phoneticPr fontId="2"/>
  </si>
  <si>
    <t>　　年度</t>
    <rPh sb="2" eb="4">
      <t>ネンド</t>
    </rPh>
    <phoneticPr fontId="2"/>
  </si>
  <si>
    <t>別記様式</t>
    <rPh sb="0" eb="2">
      <t>ベッキ</t>
    </rPh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</si>
</sst>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DBNum3][$-411]0"/>
    <numFmt numFmtId="177" formatCode="[$-411]ggge&quot;年&quot;m&quot;月&quot;d&quot;日&quot;;@"/>
    <numFmt numFmtId="178" formatCode="#,##0&quot;分団&quot;"/>
    <numFmt numFmtId="179" formatCode="&quot;第&quot;##&quot;分団&quot;"/>
    <numFmt numFmtId="180" formatCode="&quot;第&quot;##&quot;支団&quot;"/>
  </numFmts>
  <fonts count="25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明朝"/>
      <family val="1"/>
      <charset val="128"/>
    </font>
    <font>
      <sz val="9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6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4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>
      <alignment vertical="center"/>
    </xf>
    <xf numFmtId="0" fontId="1" fillId="0" borderId="0" xfId="0" applyFont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57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1" xfId="0" applyNumberFormat="1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78" fontId="10" fillId="0" borderId="0" xfId="0" applyNumberFormat="1" applyFont="1" applyAlignment="1">
      <alignment horizontal="center" vertical="center"/>
    </xf>
    <xf numFmtId="179" fontId="19" fillId="0" borderId="0" xfId="0" applyNumberFormat="1" applyFont="1" applyBorder="1" applyAlignment="1">
      <alignment horizontal="distributed" vertical="center"/>
    </xf>
    <xf numFmtId="179" fontId="6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80" fontId="6" fillId="0" borderId="0" xfId="0" applyNumberFormat="1" applyFont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6" fillId="0" borderId="4" xfId="0" applyFont="1" applyBorder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176" fontId="11" fillId="0" borderId="1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1" fillId="2" borderId="20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24" fillId="0" borderId="15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0" fontId="11" fillId="2" borderId="15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right" vertical="center"/>
    </xf>
    <xf numFmtId="180" fontId="3" fillId="0" borderId="6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179" fontId="12" fillId="0" borderId="0" xfId="0" applyNumberFormat="1" applyFont="1" applyBorder="1" applyAlignment="1">
      <alignment horizontal="distributed" vertical="center"/>
    </xf>
    <xf numFmtId="179" fontId="12" fillId="0" borderId="6" xfId="0" applyNumberFormat="1" applyFont="1" applyBorder="1" applyAlignment="1">
      <alignment horizontal="distributed" vertical="center"/>
    </xf>
    <xf numFmtId="180" fontId="12" fillId="0" borderId="0" xfId="0" applyNumberFormat="1" applyFont="1" applyBorder="1" applyAlignment="1">
      <alignment horizontal="distributed" vertical="center"/>
    </xf>
    <xf numFmtId="180" fontId="12" fillId="0" borderId="6" xfId="0" applyNumberFormat="1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6" xfId="0" applyFont="1" applyBorder="1">
      <alignment vertical="center"/>
    </xf>
    <xf numFmtId="0" fontId="13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1" fillId="0" borderId="18" xfId="0" applyFont="1" applyFill="1" applyBorder="1" applyAlignment="1">
      <alignment horizontal="center" vertical="center"/>
    </xf>
    <xf numFmtId="176" fontId="11" fillId="0" borderId="18" xfId="0" applyNumberFormat="1" applyFont="1" applyBorder="1" applyAlignment="1">
      <alignment horizontal="center" vertical="center"/>
    </xf>
  </cellXfs>
  <cellStyles count="1">
    <cellStyle name="標準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20"/>
  <sheetViews>
    <sheetView zoomScale="80" zoomScaleNormal="80" zoomScaleSheetLayoutView="80" workbookViewId="0">
      <selection activeCell="D13" sqref="D13:E13"/>
    </sheetView>
  </sheetViews>
  <sheetFormatPr defaultRowHeight="13.5" x14ac:dyDescent="0.15"/>
  <cols>
    <col min="1" max="1" width="5.125" style="10" customWidth="1"/>
    <col min="2" max="2" width="25.625" style="6" customWidth="1"/>
    <col min="3" max="3" width="10.125" style="6" customWidth="1"/>
    <col min="4" max="4" width="15.625" style="6" customWidth="1"/>
    <col min="5" max="6" width="16.625" style="6" customWidth="1"/>
    <col min="7" max="8" width="11.125" style="6" customWidth="1"/>
    <col min="9" max="9" width="5.625" style="10" customWidth="1"/>
    <col min="10" max="10" width="16.625" style="6" customWidth="1"/>
    <col min="11" max="11" width="5.625" style="10" customWidth="1"/>
    <col min="12" max="17" width="3.625" style="6" customWidth="1"/>
    <col min="18" max="18" width="14.125" style="6" customWidth="1"/>
    <col min="19" max="21" width="9" style="6"/>
  </cols>
  <sheetData>
    <row r="1" spans="1:21" ht="20.25" customHeight="1" x14ac:dyDescent="0.15">
      <c r="A1" s="172" t="s">
        <v>27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</row>
    <row r="2" spans="1:21" ht="20.25" customHeight="1" x14ac:dyDescent="0.15">
      <c r="L2" s="174" t="s">
        <v>280</v>
      </c>
      <c r="M2" s="174"/>
      <c r="N2" s="174"/>
      <c r="O2" s="174"/>
      <c r="P2" s="174"/>
      <c r="Q2" s="174"/>
      <c r="R2" s="175"/>
    </row>
    <row r="3" spans="1:21" ht="20.25" customHeight="1" x14ac:dyDescent="0.15">
      <c r="A3" s="155" t="s">
        <v>28</v>
      </c>
      <c r="B3" s="155"/>
      <c r="C3" s="155"/>
      <c r="D3" s="155"/>
      <c r="E3" s="155"/>
      <c r="F3" s="155"/>
    </row>
    <row r="4" spans="1:21" s="15" customFormat="1" ht="35.25" customHeight="1" x14ac:dyDescent="0.15">
      <c r="A4" s="16"/>
      <c r="B4" s="176" t="s">
        <v>112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7"/>
      <c r="S4" s="17"/>
      <c r="T4" s="17"/>
      <c r="U4" s="17"/>
    </row>
    <row r="5" spans="1:21" ht="12" customHeight="1" x14ac:dyDescent="0.15"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</row>
    <row r="6" spans="1:21" ht="12" customHeight="1" x14ac:dyDescent="0.15"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</row>
    <row r="7" spans="1:21" ht="17.25" customHeight="1" x14ac:dyDescent="0.15">
      <c r="A7" s="155" t="s">
        <v>29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</row>
    <row r="8" spans="1:21" ht="17.25" customHeight="1" x14ac:dyDescent="0.15">
      <c r="B8" s="157" t="s">
        <v>30</v>
      </c>
      <c r="C8" s="157"/>
      <c r="D8" s="157"/>
      <c r="E8" s="157"/>
      <c r="F8" s="157"/>
      <c r="G8" s="157"/>
      <c r="H8" s="157"/>
      <c r="I8" s="157"/>
      <c r="J8" s="157"/>
      <c r="K8" s="12"/>
      <c r="L8" s="158" t="s">
        <v>242</v>
      </c>
      <c r="M8" s="159"/>
      <c r="N8" s="159"/>
      <c r="O8" s="159"/>
      <c r="P8" s="159"/>
      <c r="Q8" s="159"/>
      <c r="R8" s="159"/>
    </row>
    <row r="9" spans="1:21" ht="17.25" customHeight="1" x14ac:dyDescent="0.15">
      <c r="L9" s="160"/>
      <c r="M9" s="160"/>
      <c r="N9" s="160"/>
      <c r="O9" s="160"/>
      <c r="P9" s="160"/>
      <c r="Q9" s="160"/>
      <c r="R9" s="160"/>
    </row>
    <row r="10" spans="1:21" ht="16.5" customHeight="1" x14ac:dyDescent="0.15">
      <c r="A10" s="161" t="s">
        <v>0</v>
      </c>
      <c r="B10" s="162" t="s">
        <v>25</v>
      </c>
      <c r="C10" s="162" t="s">
        <v>1</v>
      </c>
      <c r="D10" s="163" t="s">
        <v>31</v>
      </c>
      <c r="E10" s="162" t="s">
        <v>15</v>
      </c>
      <c r="F10" s="162" t="s">
        <v>26</v>
      </c>
      <c r="G10" s="136" t="s">
        <v>119</v>
      </c>
      <c r="H10" s="165"/>
      <c r="I10" s="136" t="s">
        <v>16</v>
      </c>
      <c r="J10" s="167"/>
      <c r="K10" s="165"/>
      <c r="L10" s="169" t="s">
        <v>33</v>
      </c>
      <c r="M10" s="170"/>
      <c r="N10" s="171"/>
      <c r="O10" s="169" t="s">
        <v>34</v>
      </c>
      <c r="P10" s="170"/>
      <c r="Q10" s="171"/>
      <c r="R10" s="162" t="s">
        <v>32</v>
      </c>
    </row>
    <row r="11" spans="1:21" ht="16.5" customHeight="1" x14ac:dyDescent="0.15">
      <c r="A11" s="161"/>
      <c r="B11" s="162"/>
      <c r="C11" s="162"/>
      <c r="D11" s="164"/>
      <c r="E11" s="162"/>
      <c r="F11" s="162"/>
      <c r="G11" s="138"/>
      <c r="H11" s="166"/>
      <c r="I11" s="138"/>
      <c r="J11" s="168"/>
      <c r="K11" s="166"/>
      <c r="L11" s="146" t="s">
        <v>19</v>
      </c>
      <c r="M11" s="146" t="s">
        <v>20</v>
      </c>
      <c r="N11" s="146" t="s">
        <v>21</v>
      </c>
      <c r="O11" s="147" t="s">
        <v>118</v>
      </c>
      <c r="P11" s="148"/>
      <c r="Q11" s="146" t="s">
        <v>24</v>
      </c>
      <c r="R11" s="162"/>
    </row>
    <row r="12" spans="1:21" ht="16.5" customHeight="1" x14ac:dyDescent="0.15">
      <c r="A12" s="161"/>
      <c r="B12" s="162"/>
      <c r="C12" s="162"/>
      <c r="D12" s="18"/>
      <c r="E12" s="162"/>
      <c r="F12" s="162"/>
      <c r="G12" s="136" t="s">
        <v>115</v>
      </c>
      <c r="H12" s="139" t="s">
        <v>116</v>
      </c>
      <c r="I12" s="142" t="s">
        <v>18</v>
      </c>
      <c r="J12" s="144" t="s">
        <v>117</v>
      </c>
      <c r="K12" s="142" t="s">
        <v>17</v>
      </c>
      <c r="L12" s="146"/>
      <c r="M12" s="146"/>
      <c r="N12" s="146"/>
      <c r="O12" s="152" t="s">
        <v>22</v>
      </c>
      <c r="P12" s="149" t="s">
        <v>23</v>
      </c>
      <c r="Q12" s="146"/>
      <c r="R12" s="162"/>
    </row>
    <row r="13" spans="1:21" ht="16.5" customHeight="1" x14ac:dyDescent="0.15">
      <c r="A13" s="161"/>
      <c r="B13" s="162"/>
      <c r="C13" s="162"/>
      <c r="D13" s="19" t="s">
        <v>2</v>
      </c>
      <c r="E13" s="162"/>
      <c r="F13" s="162"/>
      <c r="G13" s="137"/>
      <c r="H13" s="140"/>
      <c r="I13" s="142"/>
      <c r="J13" s="144"/>
      <c r="K13" s="142"/>
      <c r="L13" s="146"/>
      <c r="M13" s="146"/>
      <c r="N13" s="146"/>
      <c r="O13" s="153"/>
      <c r="P13" s="150"/>
      <c r="Q13" s="146"/>
      <c r="R13" s="162"/>
    </row>
    <row r="14" spans="1:21" ht="16.5" customHeight="1" x14ac:dyDescent="0.15">
      <c r="A14" s="161"/>
      <c r="B14" s="162"/>
      <c r="C14" s="162"/>
      <c r="D14" s="8"/>
      <c r="E14" s="162"/>
      <c r="F14" s="162"/>
      <c r="G14" s="138"/>
      <c r="H14" s="141"/>
      <c r="I14" s="143"/>
      <c r="J14" s="145"/>
      <c r="K14" s="143"/>
      <c r="L14" s="146"/>
      <c r="M14" s="146"/>
      <c r="N14" s="146"/>
      <c r="O14" s="154"/>
      <c r="P14" s="151"/>
      <c r="Q14" s="146"/>
      <c r="R14" s="162"/>
    </row>
    <row r="15" spans="1:21" ht="57" customHeight="1" x14ac:dyDescent="0.15">
      <c r="A15" s="11"/>
      <c r="B15" s="9"/>
      <c r="C15" s="7" t="s">
        <v>194</v>
      </c>
      <c r="D15" s="7"/>
      <c r="E15" s="48"/>
      <c r="F15" s="47"/>
      <c r="G15" s="28"/>
      <c r="H15" s="29"/>
      <c r="I15" s="11"/>
      <c r="J15" s="7"/>
      <c r="K15" s="11"/>
      <c r="L15" s="7"/>
      <c r="M15" s="7"/>
      <c r="N15" s="7"/>
      <c r="O15" s="7"/>
      <c r="P15" s="7"/>
      <c r="Q15" s="7"/>
      <c r="R15" s="7"/>
    </row>
    <row r="16" spans="1:21" ht="57" customHeight="1" x14ac:dyDescent="0.15">
      <c r="A16" s="11"/>
      <c r="B16" s="9"/>
      <c r="C16" s="7" t="s">
        <v>195</v>
      </c>
      <c r="D16" s="7"/>
      <c r="E16" s="46"/>
      <c r="F16" s="47"/>
      <c r="G16" s="28"/>
      <c r="H16" s="29"/>
      <c r="I16" s="11"/>
      <c r="J16" s="7"/>
      <c r="K16" s="11"/>
      <c r="L16" s="7"/>
      <c r="M16" s="7"/>
      <c r="N16" s="7"/>
      <c r="O16" s="7"/>
      <c r="P16" s="7"/>
      <c r="Q16" s="7"/>
      <c r="R16" s="7"/>
    </row>
    <row r="17" spans="1:18" ht="57" customHeight="1" x14ac:dyDescent="0.15">
      <c r="A17" s="11"/>
      <c r="B17" s="9"/>
      <c r="C17" s="7" t="s">
        <v>195</v>
      </c>
      <c r="D17" s="7"/>
      <c r="E17" s="46"/>
      <c r="F17" s="47"/>
      <c r="G17" s="28"/>
      <c r="H17" s="29"/>
      <c r="I17" s="11"/>
      <c r="J17" s="7"/>
      <c r="K17" s="11"/>
      <c r="L17" s="7"/>
      <c r="M17" s="7"/>
      <c r="N17" s="7"/>
      <c r="O17" s="7"/>
      <c r="P17" s="7"/>
      <c r="Q17" s="7"/>
      <c r="R17" s="7"/>
    </row>
    <row r="18" spans="1:18" ht="57" customHeight="1" x14ac:dyDescent="0.15">
      <c r="A18" s="11"/>
      <c r="B18" s="9"/>
      <c r="C18" s="13" t="s">
        <v>196</v>
      </c>
      <c r="D18" s="7"/>
      <c r="E18" s="46"/>
      <c r="F18" s="47"/>
      <c r="G18" s="28"/>
      <c r="H18" s="29"/>
      <c r="I18" s="11"/>
      <c r="J18" s="7"/>
      <c r="K18" s="11"/>
      <c r="L18" s="7"/>
      <c r="M18" s="7"/>
      <c r="N18" s="7"/>
      <c r="O18" s="7"/>
      <c r="P18" s="7"/>
      <c r="Q18" s="7"/>
      <c r="R18" s="7"/>
    </row>
    <row r="19" spans="1:18" ht="57" customHeight="1" x14ac:dyDescent="0.15">
      <c r="A19" s="11"/>
      <c r="B19" s="9"/>
      <c r="C19" s="13" t="s">
        <v>197</v>
      </c>
      <c r="D19" s="7"/>
      <c r="E19" s="46"/>
      <c r="F19" s="47"/>
      <c r="G19" s="28"/>
      <c r="H19" s="29"/>
      <c r="I19" s="11"/>
      <c r="J19" s="7"/>
      <c r="K19" s="11"/>
      <c r="L19" s="7"/>
      <c r="M19" s="7"/>
      <c r="N19" s="7"/>
      <c r="O19" s="7"/>
      <c r="P19" s="7"/>
      <c r="Q19" s="7"/>
      <c r="R19" s="7"/>
    </row>
    <row r="20" spans="1:18" ht="57" customHeight="1" x14ac:dyDescent="0.15">
      <c r="A20" s="11"/>
      <c r="B20" s="9"/>
      <c r="C20" s="13" t="s">
        <v>197</v>
      </c>
      <c r="D20" s="7"/>
      <c r="E20" s="46"/>
      <c r="F20" s="47"/>
      <c r="G20" s="28"/>
      <c r="H20" s="29"/>
      <c r="I20" s="11"/>
      <c r="J20" s="7"/>
      <c r="K20" s="11"/>
      <c r="L20" s="7"/>
      <c r="M20" s="7"/>
      <c r="N20" s="7"/>
      <c r="O20" s="7"/>
      <c r="P20" s="7"/>
      <c r="Q20" s="7"/>
      <c r="R20" s="7"/>
    </row>
  </sheetData>
  <mergeCells count="32">
    <mergeCell ref="B6:Q6"/>
    <mergeCell ref="A1:R1"/>
    <mergeCell ref="L2:R2"/>
    <mergeCell ref="A3:F3"/>
    <mergeCell ref="B4:R4"/>
    <mergeCell ref="B5:Q5"/>
    <mergeCell ref="A7:Q7"/>
    <mergeCell ref="B8:J8"/>
    <mergeCell ref="L8:R9"/>
    <mergeCell ref="A10:A14"/>
    <mergeCell ref="B10:B14"/>
    <mergeCell ref="C10:C14"/>
    <mergeCell ref="D10:D11"/>
    <mergeCell ref="E10:E14"/>
    <mergeCell ref="F10:F14"/>
    <mergeCell ref="G10:H11"/>
    <mergeCell ref="I10:K11"/>
    <mergeCell ref="L10:N10"/>
    <mergeCell ref="O10:Q10"/>
    <mergeCell ref="R10:R14"/>
    <mergeCell ref="L11:L14"/>
    <mergeCell ref="M11:M14"/>
    <mergeCell ref="N11:N14"/>
    <mergeCell ref="O11:P11"/>
    <mergeCell ref="Q11:Q14"/>
    <mergeCell ref="P12:P14"/>
    <mergeCell ref="O12:O14"/>
    <mergeCell ref="G12:G14"/>
    <mergeCell ref="H12:H14"/>
    <mergeCell ref="I12:I14"/>
    <mergeCell ref="J12:J14"/>
    <mergeCell ref="K12:K14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A1:AH44"/>
  <sheetViews>
    <sheetView topLeftCell="H1" zoomScale="80" zoomScaleNormal="80" zoomScaleSheetLayoutView="80" workbookViewId="0">
      <pane ySplit="14" topLeftCell="A15" activePane="bottomLeft" state="frozen"/>
      <selection activeCell="D13" sqref="D13:E13"/>
      <selection pane="bottomLeft" activeCell="D13" sqref="D13:E13"/>
    </sheetView>
  </sheetViews>
  <sheetFormatPr defaultRowHeight="17.25" x14ac:dyDescent="0.15"/>
  <cols>
    <col min="1" max="4" width="9" style="69" hidden="1" customWidth="1"/>
    <col min="5" max="5" width="10.125" style="69" hidden="1" customWidth="1"/>
    <col min="6" max="6" width="9" style="69" hidden="1" customWidth="1"/>
    <col min="7" max="7" width="11.625" style="78" hidden="1" customWidth="1"/>
    <col min="8" max="8" width="5.125" style="67" customWidth="1"/>
    <col min="9" max="9" width="25.625" style="68" customWidth="1"/>
    <col min="10" max="10" width="10.125" style="68" customWidth="1"/>
    <col min="11" max="11" width="15.625" style="68" customWidth="1"/>
    <col min="12" max="13" width="16.5" style="68" customWidth="1"/>
    <col min="14" max="15" width="11.125" style="68" customWidth="1"/>
    <col min="16" max="16" width="5.625" style="67" customWidth="1"/>
    <col min="17" max="17" width="16.625" style="68" customWidth="1"/>
    <col min="18" max="18" width="5.625" style="67" customWidth="1"/>
    <col min="19" max="24" width="3.625" style="68" customWidth="1"/>
    <col min="25" max="25" width="14.125" style="68" customWidth="1"/>
    <col min="26" max="26" width="10" style="68" hidden="1" customWidth="1"/>
    <col min="27" max="28" width="0" style="68" hidden="1" customWidth="1"/>
    <col min="29" max="29" width="0" style="69" hidden="1" customWidth="1"/>
    <col min="30" max="34" width="9" hidden="1" customWidth="1"/>
  </cols>
  <sheetData>
    <row r="1" spans="1:33" ht="20.25" customHeight="1" x14ac:dyDescent="0.15">
      <c r="H1" s="172" t="s">
        <v>27</v>
      </c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</row>
    <row r="2" spans="1:33" ht="20.25" customHeight="1" x14ac:dyDescent="0.15">
      <c r="S2" s="174" t="s">
        <v>280</v>
      </c>
      <c r="T2" s="174"/>
      <c r="U2" s="174"/>
      <c r="V2" s="174"/>
      <c r="W2" s="174"/>
      <c r="X2" s="174"/>
      <c r="Y2" s="175"/>
      <c r="AB2" s="86" t="str">
        <f>S8</f>
        <v>第　    支団　</v>
      </c>
      <c r="AC2" s="85"/>
      <c r="AD2" s="85"/>
    </row>
    <row r="3" spans="1:33" ht="20.25" customHeight="1" x14ac:dyDescent="0.15">
      <c r="H3" s="155" t="s">
        <v>28</v>
      </c>
      <c r="I3" s="155"/>
      <c r="J3" s="155"/>
      <c r="K3" s="155"/>
      <c r="L3" s="155"/>
      <c r="M3" s="155"/>
      <c r="Z3" s="66" t="s">
        <v>211</v>
      </c>
      <c r="AB3" s="84" t="s">
        <v>223</v>
      </c>
      <c r="AC3" s="21" t="s">
        <v>221</v>
      </c>
      <c r="AD3" s="83" t="s">
        <v>222</v>
      </c>
    </row>
    <row r="4" spans="1:33" s="65" customFormat="1" ht="35.25" customHeight="1" x14ac:dyDescent="0.15">
      <c r="A4" s="71"/>
      <c r="B4" s="71"/>
      <c r="C4" s="71"/>
      <c r="D4" s="71"/>
      <c r="E4" s="71"/>
      <c r="F4" s="71"/>
      <c r="G4" s="79"/>
      <c r="H4" s="16"/>
      <c r="I4" s="176" t="s">
        <v>112</v>
      </c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7"/>
      <c r="Z4" s="53">
        <v>42095</v>
      </c>
      <c r="AA4" s="17"/>
      <c r="AB4" s="63">
        <f>COUNTA(K15:K23)</f>
        <v>0</v>
      </c>
      <c r="AC4" s="63">
        <f>COUNTIF(C15:C23,1)</f>
        <v>0</v>
      </c>
      <c r="AD4" s="63">
        <f>COUNTIF(B15:B23,1)</f>
        <v>0</v>
      </c>
    </row>
    <row r="5" spans="1:33" ht="12" customHeight="1" x14ac:dyDescent="0.15"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</row>
    <row r="6" spans="1:33" ht="12" customHeight="1" x14ac:dyDescent="0.15"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</row>
    <row r="7" spans="1:33" ht="17.25" customHeight="1" x14ac:dyDescent="0.15">
      <c r="H7" s="155" t="s">
        <v>29</v>
      </c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33" ht="17.25" customHeight="1" x14ac:dyDescent="0.15">
      <c r="I8" s="157" t="s">
        <v>30</v>
      </c>
      <c r="J8" s="157"/>
      <c r="K8" s="157"/>
      <c r="L8" s="157"/>
      <c r="M8" s="157"/>
      <c r="N8" s="157"/>
      <c r="O8" s="157"/>
      <c r="P8" s="157"/>
      <c r="Q8" s="157"/>
      <c r="R8" s="12"/>
      <c r="S8" s="180" t="s">
        <v>274</v>
      </c>
      <c r="T8" s="180"/>
      <c r="U8" s="180"/>
      <c r="V8" s="180"/>
      <c r="W8" s="180"/>
      <c r="X8" s="180"/>
      <c r="Y8" s="180"/>
    </row>
    <row r="9" spans="1:33" ht="17.25" customHeight="1" x14ac:dyDescent="0.15">
      <c r="S9" s="181"/>
      <c r="T9" s="181"/>
      <c r="U9" s="181"/>
      <c r="V9" s="181"/>
      <c r="W9" s="181"/>
      <c r="X9" s="181"/>
      <c r="Y9" s="181"/>
    </row>
    <row r="10" spans="1:33" ht="16.5" customHeight="1" x14ac:dyDescent="0.15">
      <c r="A10" s="178"/>
      <c r="B10" s="178" t="s">
        <v>222</v>
      </c>
      <c r="C10" s="178" t="s">
        <v>221</v>
      </c>
      <c r="D10" s="178" t="s">
        <v>230</v>
      </c>
      <c r="E10" s="178"/>
      <c r="F10" s="178"/>
      <c r="G10" s="179" t="s">
        <v>227</v>
      </c>
      <c r="H10" s="161" t="s">
        <v>0</v>
      </c>
      <c r="I10" s="162" t="s">
        <v>25</v>
      </c>
      <c r="J10" s="162" t="s">
        <v>1</v>
      </c>
      <c r="K10" s="163" t="s">
        <v>31</v>
      </c>
      <c r="L10" s="162" t="s">
        <v>15</v>
      </c>
      <c r="M10" s="162" t="s">
        <v>26</v>
      </c>
      <c r="N10" s="136" t="s">
        <v>119</v>
      </c>
      <c r="O10" s="165"/>
      <c r="P10" s="136" t="s">
        <v>16</v>
      </c>
      <c r="Q10" s="167"/>
      <c r="R10" s="165"/>
      <c r="S10" s="169" t="s">
        <v>33</v>
      </c>
      <c r="T10" s="170"/>
      <c r="U10" s="171"/>
      <c r="V10" s="169" t="s">
        <v>34</v>
      </c>
      <c r="W10" s="170"/>
      <c r="X10" s="171"/>
      <c r="Y10" s="162" t="s">
        <v>32</v>
      </c>
      <c r="Z10" s="162" t="s">
        <v>210</v>
      </c>
      <c r="AA10" s="182" t="s">
        <v>212</v>
      </c>
      <c r="AB10" s="182" t="s">
        <v>213</v>
      </c>
    </row>
    <row r="11" spans="1:33" ht="16.5" customHeight="1" x14ac:dyDescent="0.15">
      <c r="A11" s="178"/>
      <c r="B11" s="178"/>
      <c r="C11" s="178"/>
      <c r="D11" s="178"/>
      <c r="E11" s="178"/>
      <c r="F11" s="178"/>
      <c r="G11" s="179"/>
      <c r="H11" s="161"/>
      <c r="I11" s="162"/>
      <c r="J11" s="162"/>
      <c r="K11" s="164"/>
      <c r="L11" s="162"/>
      <c r="M11" s="162"/>
      <c r="N11" s="138"/>
      <c r="O11" s="166"/>
      <c r="P11" s="138"/>
      <c r="Q11" s="168"/>
      <c r="R11" s="166"/>
      <c r="S11" s="146" t="s">
        <v>19</v>
      </c>
      <c r="T11" s="146" t="s">
        <v>20</v>
      </c>
      <c r="U11" s="146" t="s">
        <v>21</v>
      </c>
      <c r="V11" s="147" t="s">
        <v>118</v>
      </c>
      <c r="W11" s="148"/>
      <c r="X11" s="146" t="s">
        <v>24</v>
      </c>
      <c r="Y11" s="162"/>
      <c r="Z11" s="162"/>
      <c r="AA11" s="140"/>
      <c r="AB11" s="140"/>
    </row>
    <row r="12" spans="1:33" ht="16.5" customHeight="1" x14ac:dyDescent="0.15">
      <c r="A12" s="178"/>
      <c r="B12" s="178"/>
      <c r="C12" s="178"/>
      <c r="D12" s="178"/>
      <c r="E12" s="178"/>
      <c r="F12" s="178"/>
      <c r="G12" s="179"/>
      <c r="H12" s="161"/>
      <c r="I12" s="162"/>
      <c r="J12" s="162"/>
      <c r="K12" s="18"/>
      <c r="L12" s="162"/>
      <c r="M12" s="162"/>
      <c r="N12" s="136" t="s">
        <v>115</v>
      </c>
      <c r="O12" s="139" t="s">
        <v>116</v>
      </c>
      <c r="P12" s="142" t="s">
        <v>18</v>
      </c>
      <c r="Q12" s="144" t="s">
        <v>117</v>
      </c>
      <c r="R12" s="142" t="s">
        <v>17</v>
      </c>
      <c r="S12" s="146"/>
      <c r="T12" s="146"/>
      <c r="U12" s="146"/>
      <c r="V12" s="152" t="s">
        <v>22</v>
      </c>
      <c r="W12" s="149" t="s">
        <v>23</v>
      </c>
      <c r="X12" s="146"/>
      <c r="Y12" s="162"/>
      <c r="Z12" s="162"/>
      <c r="AA12" s="140"/>
      <c r="AB12" s="140"/>
    </row>
    <row r="13" spans="1:33" ht="16.5" customHeight="1" x14ac:dyDescent="0.15">
      <c r="A13" s="178"/>
      <c r="B13" s="178"/>
      <c r="C13" s="178"/>
      <c r="D13" s="178"/>
      <c r="E13" s="178"/>
      <c r="F13" s="178"/>
      <c r="G13" s="179"/>
      <c r="H13" s="161"/>
      <c r="I13" s="162"/>
      <c r="J13" s="162"/>
      <c r="K13" s="19" t="s">
        <v>2</v>
      </c>
      <c r="L13" s="162"/>
      <c r="M13" s="162"/>
      <c r="N13" s="137"/>
      <c r="O13" s="140"/>
      <c r="P13" s="142"/>
      <c r="Q13" s="144"/>
      <c r="R13" s="142"/>
      <c r="S13" s="146"/>
      <c r="T13" s="146"/>
      <c r="U13" s="146"/>
      <c r="V13" s="153"/>
      <c r="W13" s="150"/>
      <c r="X13" s="146"/>
      <c r="Y13" s="162"/>
      <c r="Z13" s="162"/>
      <c r="AA13" s="140"/>
      <c r="AB13" s="140"/>
    </row>
    <row r="14" spans="1:33" ht="16.5" customHeight="1" x14ac:dyDescent="0.15">
      <c r="A14" s="178"/>
      <c r="B14" s="178"/>
      <c r="C14" s="178"/>
      <c r="D14" s="178"/>
      <c r="E14" s="178"/>
      <c r="F14" s="178"/>
      <c r="G14" s="179"/>
      <c r="H14" s="161"/>
      <c r="I14" s="162"/>
      <c r="J14" s="162"/>
      <c r="K14" s="8"/>
      <c r="L14" s="162"/>
      <c r="M14" s="162"/>
      <c r="N14" s="138"/>
      <c r="O14" s="141"/>
      <c r="P14" s="143"/>
      <c r="Q14" s="145"/>
      <c r="R14" s="143"/>
      <c r="S14" s="146"/>
      <c r="T14" s="146"/>
      <c r="U14" s="146"/>
      <c r="V14" s="154"/>
      <c r="W14" s="151"/>
      <c r="X14" s="146"/>
      <c r="Y14" s="162"/>
      <c r="Z14" s="162"/>
      <c r="AA14" s="141"/>
      <c r="AB14" s="141"/>
    </row>
    <row r="15" spans="1:33" ht="47.25" customHeight="1" x14ac:dyDescent="0.2">
      <c r="A15" s="69" t="str">
        <f>IF(B15=1,G15*100+1,"")</f>
        <v/>
      </c>
      <c r="B15" s="69">
        <f>COUNTIF($J15,"団　員
(機能別)")</f>
        <v>0</v>
      </c>
      <c r="C15" s="69">
        <f>COUNTIF($J15,"団　員
(新規)")</f>
        <v>0</v>
      </c>
      <c r="D15" s="88" t="str">
        <f>G15</f>
        <v/>
      </c>
      <c r="E15" s="89" t="e">
        <f>G15*100</f>
        <v>#VALUE!</v>
      </c>
      <c r="F15" s="69" t="str">
        <f>G15</f>
        <v/>
      </c>
      <c r="G15" s="87" t="str">
        <f>IF(K15="","",$S$8)</f>
        <v/>
      </c>
      <c r="H15" s="50">
        <v>1</v>
      </c>
      <c r="I15" s="61"/>
      <c r="J15" s="63"/>
      <c r="K15" s="14" ph="1"/>
      <c r="L15" s="58"/>
      <c r="M15" s="58"/>
      <c r="N15" s="59"/>
      <c r="O15" s="60"/>
      <c r="P15" s="52"/>
      <c r="Q15" s="66"/>
      <c r="R15" s="52"/>
      <c r="S15" s="55"/>
      <c r="T15" s="55"/>
      <c r="U15" s="55"/>
      <c r="V15" s="55"/>
      <c r="W15" s="55"/>
      <c r="X15" s="55"/>
      <c r="Y15" s="66"/>
      <c r="Z15" s="66" t="str">
        <f>IF(L15="","",DATEDIF(L15,$Z$4,"Y"))</f>
        <v/>
      </c>
      <c r="AA15" s="66">
        <f>COUNTA(S15:U15)</f>
        <v>0</v>
      </c>
      <c r="AB15" s="66">
        <f>COUNTA(V15:X15)</f>
        <v>0</v>
      </c>
      <c r="AE15" s="54" t="s">
        <v>120</v>
      </c>
      <c r="AF15" s="51">
        <v>1</v>
      </c>
      <c r="AG15" s="51">
        <v>1</v>
      </c>
    </row>
    <row r="16" spans="1:33" ht="47.25" customHeight="1" x14ac:dyDescent="0.2">
      <c r="A16" s="69" t="str">
        <f t="shared" ref="A16:A23" si="0">IF(B16=1,G16*100+1,"")</f>
        <v/>
      </c>
      <c r="B16" s="69">
        <f t="shared" ref="B16:B23" si="1">COUNTIF($J16,"団　員
(機能別)")</f>
        <v>0</v>
      </c>
      <c r="C16" s="69">
        <f t="shared" ref="C16:C23" si="2">COUNTIF(J16,"団　員
(新規)")</f>
        <v>0</v>
      </c>
      <c r="D16" s="88" t="str">
        <f t="shared" ref="D16:D23" si="3">G16</f>
        <v/>
      </c>
      <c r="E16" s="89" t="e">
        <f t="shared" ref="E16:E23" si="4">G16*100</f>
        <v>#VALUE!</v>
      </c>
      <c r="F16" s="69" t="str">
        <f t="shared" ref="F16:F23" si="5">G16</f>
        <v/>
      </c>
      <c r="G16" s="87" t="str">
        <f t="shared" ref="G16:G23" si="6">IF(K16="","",$S$8)</f>
        <v/>
      </c>
      <c r="H16" s="50">
        <v>2</v>
      </c>
      <c r="I16" s="62"/>
      <c r="J16" s="66"/>
      <c r="K16" s="14" ph="1"/>
      <c r="L16" s="57"/>
      <c r="M16" s="58"/>
      <c r="N16" s="30"/>
      <c r="O16" s="63"/>
      <c r="P16" s="52"/>
      <c r="Q16" s="66"/>
      <c r="R16" s="52"/>
      <c r="S16" s="55"/>
      <c r="T16" s="55"/>
      <c r="U16" s="55"/>
      <c r="V16" s="55"/>
      <c r="W16" s="55"/>
      <c r="X16" s="55"/>
      <c r="Y16" s="66"/>
      <c r="Z16" s="66" t="str">
        <f>IF(L16="","",DATEDIF(L16,$Z$4,"Y"))</f>
        <v/>
      </c>
      <c r="AA16" s="66">
        <f t="shared" ref="AA16:AA23" si="7">COUNTA(S16:U16)</f>
        <v>0</v>
      </c>
      <c r="AB16" s="66">
        <f t="shared" ref="AB16:AB23" si="8">COUNTA(V16:X16)</f>
        <v>0</v>
      </c>
      <c r="AE16" s="69" t="s">
        <v>224</v>
      </c>
      <c r="AF16" s="51">
        <v>2</v>
      </c>
      <c r="AG16" s="51">
        <v>2</v>
      </c>
    </row>
    <row r="17" spans="1:33" ht="47.25" customHeight="1" x14ac:dyDescent="0.2">
      <c r="A17" s="69" t="str">
        <f t="shared" si="0"/>
        <v/>
      </c>
      <c r="B17" s="69">
        <f t="shared" si="1"/>
        <v>0</v>
      </c>
      <c r="C17" s="69">
        <f t="shared" si="2"/>
        <v>0</v>
      </c>
      <c r="D17" s="88" t="str">
        <f t="shared" si="3"/>
        <v/>
      </c>
      <c r="E17" s="89" t="e">
        <f t="shared" si="4"/>
        <v>#VALUE!</v>
      </c>
      <c r="F17" s="69" t="str">
        <f t="shared" si="5"/>
        <v/>
      </c>
      <c r="G17" s="87" t="str">
        <f t="shared" si="6"/>
        <v/>
      </c>
      <c r="H17" s="50">
        <v>3</v>
      </c>
      <c r="I17" s="62"/>
      <c r="J17" s="66"/>
      <c r="K17" s="14" ph="1"/>
      <c r="L17" s="57"/>
      <c r="M17" s="58"/>
      <c r="N17" s="30"/>
      <c r="O17" s="63"/>
      <c r="P17" s="52"/>
      <c r="Q17" s="66"/>
      <c r="R17" s="52"/>
      <c r="S17" s="55"/>
      <c r="T17" s="55"/>
      <c r="U17" s="55"/>
      <c r="V17" s="55"/>
      <c r="W17" s="55"/>
      <c r="X17" s="55"/>
      <c r="Y17" s="66"/>
      <c r="Z17" s="66" t="str">
        <f t="shared" ref="Z17:Z23" si="9">IF(L17="","",DATEDIF(L17,$Z$4,"Y"))</f>
        <v/>
      </c>
      <c r="AA17" s="66">
        <f t="shared" si="7"/>
        <v>0</v>
      </c>
      <c r="AB17" s="66">
        <f t="shared" si="8"/>
        <v>0</v>
      </c>
      <c r="AE17" s="69" t="s">
        <v>225</v>
      </c>
      <c r="AF17" s="51">
        <v>3</v>
      </c>
      <c r="AG17" s="51">
        <v>3</v>
      </c>
    </row>
    <row r="18" spans="1:33" ht="47.25" customHeight="1" x14ac:dyDescent="0.2">
      <c r="A18" s="69" t="str">
        <f t="shared" si="0"/>
        <v/>
      </c>
      <c r="B18" s="69">
        <f t="shared" si="1"/>
        <v>0</v>
      </c>
      <c r="C18" s="69">
        <f t="shared" si="2"/>
        <v>0</v>
      </c>
      <c r="D18" s="88" t="str">
        <f t="shared" si="3"/>
        <v/>
      </c>
      <c r="E18" s="89" t="e">
        <f t="shared" si="4"/>
        <v>#VALUE!</v>
      </c>
      <c r="F18" s="69" t="str">
        <f t="shared" si="5"/>
        <v/>
      </c>
      <c r="G18" s="87" t="str">
        <f t="shared" si="6"/>
        <v/>
      </c>
      <c r="H18" s="50">
        <v>4</v>
      </c>
      <c r="I18" s="62"/>
      <c r="J18" s="13"/>
      <c r="K18" s="14" ph="1"/>
      <c r="L18" s="57"/>
      <c r="M18" s="58"/>
      <c r="N18" s="30"/>
      <c r="O18" s="63"/>
      <c r="P18" s="52"/>
      <c r="Q18" s="66"/>
      <c r="R18" s="52"/>
      <c r="S18" s="55"/>
      <c r="T18" s="55"/>
      <c r="U18" s="55"/>
      <c r="V18" s="55"/>
      <c r="W18" s="55"/>
      <c r="X18" s="55"/>
      <c r="Y18" s="66"/>
      <c r="Z18" s="66" t="str">
        <f t="shared" si="9"/>
        <v/>
      </c>
      <c r="AA18" s="66">
        <f t="shared" si="7"/>
        <v>0</v>
      </c>
      <c r="AB18" s="66">
        <f t="shared" si="8"/>
        <v>0</v>
      </c>
      <c r="AE18" s="69" t="s">
        <v>226</v>
      </c>
      <c r="AF18" s="51">
        <v>4</v>
      </c>
      <c r="AG18" s="51">
        <v>4</v>
      </c>
    </row>
    <row r="19" spans="1:33" ht="47.25" customHeight="1" x14ac:dyDescent="0.2">
      <c r="A19" s="69" t="str">
        <f t="shared" si="0"/>
        <v/>
      </c>
      <c r="B19" s="69">
        <f t="shared" si="1"/>
        <v>0</v>
      </c>
      <c r="C19" s="69">
        <f t="shared" si="2"/>
        <v>0</v>
      </c>
      <c r="D19" s="88" t="str">
        <f t="shared" si="3"/>
        <v/>
      </c>
      <c r="E19" s="89" t="e">
        <f t="shared" si="4"/>
        <v>#VALUE!</v>
      </c>
      <c r="F19" s="69" t="str">
        <f t="shared" si="5"/>
        <v/>
      </c>
      <c r="G19" s="87" t="str">
        <f t="shared" si="6"/>
        <v/>
      </c>
      <c r="H19" s="50">
        <v>5</v>
      </c>
      <c r="I19" s="62"/>
      <c r="J19" s="13"/>
      <c r="K19" s="14" ph="1"/>
      <c r="L19" s="57"/>
      <c r="M19" s="58"/>
      <c r="N19" s="30"/>
      <c r="O19" s="63"/>
      <c r="P19" s="52"/>
      <c r="Q19" s="66"/>
      <c r="R19" s="52"/>
      <c r="S19" s="55"/>
      <c r="T19" s="55"/>
      <c r="U19" s="55"/>
      <c r="V19" s="55"/>
      <c r="W19" s="55"/>
      <c r="X19" s="55"/>
      <c r="Y19" s="66"/>
      <c r="Z19" s="66" t="str">
        <f t="shared" si="9"/>
        <v/>
      </c>
      <c r="AA19" s="66">
        <f t="shared" si="7"/>
        <v>0</v>
      </c>
      <c r="AB19" s="66">
        <f t="shared" si="8"/>
        <v>0</v>
      </c>
      <c r="AE19" s="69"/>
      <c r="AF19" s="51">
        <v>5</v>
      </c>
      <c r="AG19" s="51">
        <v>5</v>
      </c>
    </row>
    <row r="20" spans="1:33" ht="47.25" customHeight="1" x14ac:dyDescent="0.2">
      <c r="A20" s="69" t="str">
        <f t="shared" si="0"/>
        <v/>
      </c>
      <c r="B20" s="69">
        <f t="shared" si="1"/>
        <v>0</v>
      </c>
      <c r="C20" s="69">
        <f t="shared" si="2"/>
        <v>0</v>
      </c>
      <c r="D20" s="88" t="str">
        <f t="shared" si="3"/>
        <v/>
      </c>
      <c r="E20" s="89" t="e">
        <f t="shared" si="4"/>
        <v>#VALUE!</v>
      </c>
      <c r="F20" s="69" t="str">
        <f t="shared" si="5"/>
        <v/>
      </c>
      <c r="G20" s="87" t="str">
        <f t="shared" si="6"/>
        <v/>
      </c>
      <c r="H20" s="50">
        <v>6</v>
      </c>
      <c r="I20" s="62"/>
      <c r="J20" s="13"/>
      <c r="K20" s="14" ph="1"/>
      <c r="L20" s="57"/>
      <c r="M20" s="58"/>
      <c r="N20" s="30"/>
      <c r="O20" s="63"/>
      <c r="P20" s="52"/>
      <c r="Q20" s="66"/>
      <c r="R20" s="52"/>
      <c r="S20" s="55"/>
      <c r="T20" s="55"/>
      <c r="U20" s="55"/>
      <c r="V20" s="55"/>
      <c r="W20" s="55"/>
      <c r="X20" s="55"/>
      <c r="Y20" s="66"/>
      <c r="Z20" s="66" t="str">
        <f t="shared" si="9"/>
        <v/>
      </c>
      <c r="AA20" s="66">
        <f t="shared" si="7"/>
        <v>0</v>
      </c>
      <c r="AB20" s="66">
        <f t="shared" si="8"/>
        <v>0</v>
      </c>
      <c r="AE20" s="71"/>
      <c r="AF20" s="51">
        <v>6</v>
      </c>
      <c r="AG20" s="51">
        <v>6</v>
      </c>
    </row>
    <row r="21" spans="1:33" ht="47.25" customHeight="1" x14ac:dyDescent="0.2">
      <c r="A21" s="69" t="str">
        <f t="shared" si="0"/>
        <v/>
      </c>
      <c r="B21" s="69">
        <f t="shared" si="1"/>
        <v>0</v>
      </c>
      <c r="C21" s="69">
        <f t="shared" si="2"/>
        <v>0</v>
      </c>
      <c r="D21" s="88" t="str">
        <f t="shared" si="3"/>
        <v/>
      </c>
      <c r="E21" s="89" t="e">
        <f t="shared" si="4"/>
        <v>#VALUE!</v>
      </c>
      <c r="F21" s="69" t="str">
        <f t="shared" si="5"/>
        <v/>
      </c>
      <c r="G21" s="87" t="str">
        <f t="shared" si="6"/>
        <v/>
      </c>
      <c r="H21" s="50">
        <v>7</v>
      </c>
      <c r="I21" s="62"/>
      <c r="J21" s="13"/>
      <c r="K21" s="14" ph="1"/>
      <c r="L21" s="57"/>
      <c r="M21" s="58"/>
      <c r="N21" s="30"/>
      <c r="O21" s="63"/>
      <c r="P21" s="52"/>
      <c r="Q21" s="66"/>
      <c r="R21" s="52"/>
      <c r="S21" s="55"/>
      <c r="T21" s="55"/>
      <c r="U21" s="55"/>
      <c r="V21" s="55"/>
      <c r="W21" s="55"/>
      <c r="X21" s="55"/>
      <c r="Y21" s="66"/>
      <c r="Z21" s="66" t="str">
        <f t="shared" si="9"/>
        <v/>
      </c>
      <c r="AA21" s="66">
        <f t="shared" si="7"/>
        <v>0</v>
      </c>
      <c r="AB21" s="66">
        <f t="shared" si="8"/>
        <v>0</v>
      </c>
      <c r="AE21" s="71"/>
      <c r="AF21" s="51">
        <v>7</v>
      </c>
      <c r="AG21" s="51">
        <v>7</v>
      </c>
    </row>
    <row r="22" spans="1:33" ht="47.25" customHeight="1" x14ac:dyDescent="0.2">
      <c r="A22" s="69" t="str">
        <f t="shared" si="0"/>
        <v/>
      </c>
      <c r="B22" s="69">
        <f t="shared" si="1"/>
        <v>0</v>
      </c>
      <c r="C22" s="69">
        <f t="shared" si="2"/>
        <v>0</v>
      </c>
      <c r="D22" s="88" t="str">
        <f t="shared" si="3"/>
        <v/>
      </c>
      <c r="E22" s="89" t="e">
        <f t="shared" si="4"/>
        <v>#VALUE!</v>
      </c>
      <c r="F22" s="69" t="str">
        <f t="shared" si="5"/>
        <v/>
      </c>
      <c r="G22" s="87" t="str">
        <f t="shared" si="6"/>
        <v/>
      </c>
      <c r="H22" s="50">
        <v>8</v>
      </c>
      <c r="I22" s="62"/>
      <c r="J22" s="13"/>
      <c r="K22" s="14" ph="1"/>
      <c r="L22" s="57"/>
      <c r="M22" s="58"/>
      <c r="N22" s="30"/>
      <c r="O22" s="63"/>
      <c r="P22" s="52"/>
      <c r="Q22" s="66"/>
      <c r="R22" s="52"/>
      <c r="S22" s="55"/>
      <c r="T22" s="55"/>
      <c r="U22" s="55"/>
      <c r="V22" s="55"/>
      <c r="W22" s="55"/>
      <c r="X22" s="55"/>
      <c r="Y22" s="66"/>
      <c r="Z22" s="66" t="str">
        <f t="shared" si="9"/>
        <v/>
      </c>
      <c r="AA22" s="66">
        <f t="shared" si="7"/>
        <v>0</v>
      </c>
      <c r="AB22" s="66">
        <f t="shared" si="8"/>
        <v>0</v>
      </c>
      <c r="AE22" s="51"/>
      <c r="AF22" s="51">
        <v>8</v>
      </c>
      <c r="AG22" s="51"/>
    </row>
    <row r="23" spans="1:33" ht="47.25" customHeight="1" x14ac:dyDescent="0.2">
      <c r="A23" s="69" t="str">
        <f t="shared" si="0"/>
        <v/>
      </c>
      <c r="B23" s="69">
        <f t="shared" si="1"/>
        <v>0</v>
      </c>
      <c r="C23" s="69">
        <f t="shared" si="2"/>
        <v>0</v>
      </c>
      <c r="D23" s="88" t="str">
        <f t="shared" si="3"/>
        <v/>
      </c>
      <c r="E23" s="89" t="e">
        <f t="shared" si="4"/>
        <v>#VALUE!</v>
      </c>
      <c r="F23" s="69" t="str">
        <f t="shared" si="5"/>
        <v/>
      </c>
      <c r="G23" s="87" t="str">
        <f t="shared" si="6"/>
        <v/>
      </c>
      <c r="H23" s="50">
        <v>9</v>
      </c>
      <c r="I23" s="62"/>
      <c r="J23" s="13"/>
      <c r="K23" s="14" ph="1"/>
      <c r="L23" s="57"/>
      <c r="M23" s="58"/>
      <c r="N23" s="30"/>
      <c r="O23" s="63"/>
      <c r="P23" s="52"/>
      <c r="Q23" s="66"/>
      <c r="R23" s="52"/>
      <c r="S23" s="55"/>
      <c r="T23" s="55"/>
      <c r="U23" s="55"/>
      <c r="V23" s="55"/>
      <c r="W23" s="55"/>
      <c r="X23" s="55"/>
      <c r="Y23" s="66"/>
      <c r="Z23" s="66" t="str">
        <f t="shared" si="9"/>
        <v/>
      </c>
      <c r="AA23" s="66">
        <f t="shared" si="7"/>
        <v>0</v>
      </c>
      <c r="AB23" s="66">
        <f t="shared" si="8"/>
        <v>0</v>
      </c>
      <c r="AE23" s="51"/>
      <c r="AF23" s="51">
        <v>9</v>
      </c>
      <c r="AG23" s="51"/>
    </row>
    <row r="24" spans="1:33" ht="21" x14ac:dyDescent="0.15">
      <c r="K24" s="68" ph="1"/>
      <c r="AF24" s="51">
        <v>10</v>
      </c>
    </row>
    <row r="25" spans="1:33" ht="21" x14ac:dyDescent="0.15">
      <c r="K25" s="68" ph="1"/>
      <c r="AF25" s="51">
        <v>11</v>
      </c>
    </row>
    <row r="26" spans="1:33" ht="21" x14ac:dyDescent="0.15">
      <c r="K26" s="68" ph="1"/>
      <c r="AF26" s="51">
        <v>12</v>
      </c>
    </row>
    <row r="27" spans="1:33" ht="21" x14ac:dyDescent="0.15">
      <c r="K27" s="68" ph="1"/>
      <c r="AF27" s="51">
        <v>13</v>
      </c>
    </row>
    <row r="28" spans="1:33" ht="21" x14ac:dyDescent="0.15">
      <c r="K28" s="68" ph="1"/>
      <c r="AF28" s="51">
        <v>14</v>
      </c>
    </row>
    <row r="29" spans="1:33" ht="21" x14ac:dyDescent="0.15">
      <c r="K29" s="68" ph="1"/>
      <c r="AF29" s="51">
        <v>15</v>
      </c>
    </row>
    <row r="30" spans="1:33" ht="21" x14ac:dyDescent="0.15">
      <c r="K30" s="68" ph="1"/>
      <c r="AF30" s="51">
        <v>16</v>
      </c>
    </row>
    <row r="31" spans="1:33" ht="21" x14ac:dyDescent="0.15">
      <c r="K31" s="68" ph="1"/>
      <c r="AF31" s="51">
        <v>17</v>
      </c>
    </row>
    <row r="32" spans="1:33" ht="21" x14ac:dyDescent="0.15">
      <c r="K32" s="68" ph="1"/>
      <c r="AF32" s="51">
        <v>18</v>
      </c>
    </row>
    <row r="33" spans="11:32" ht="21" x14ac:dyDescent="0.15">
      <c r="K33" s="68" ph="1"/>
      <c r="AF33" s="51">
        <v>19</v>
      </c>
    </row>
    <row r="34" spans="11:32" ht="21" x14ac:dyDescent="0.15">
      <c r="K34" s="68" ph="1"/>
    </row>
    <row r="35" spans="11:32" ht="21" x14ac:dyDescent="0.15">
      <c r="K35" s="68" ph="1"/>
    </row>
    <row r="36" spans="11:32" ht="21" x14ac:dyDescent="0.15">
      <c r="K36" s="68" ph="1"/>
    </row>
    <row r="37" spans="11:32" ht="21" x14ac:dyDescent="0.15">
      <c r="K37" s="68" ph="1"/>
    </row>
    <row r="38" spans="11:32" ht="21" x14ac:dyDescent="0.15">
      <c r="K38" s="68" ph="1"/>
    </row>
    <row r="39" spans="11:32" ht="21" x14ac:dyDescent="0.15">
      <c r="K39" s="68" ph="1"/>
    </row>
    <row r="40" spans="11:32" ht="21" x14ac:dyDescent="0.15">
      <c r="K40" s="68" ph="1"/>
    </row>
    <row r="41" spans="11:32" ht="21" x14ac:dyDescent="0.15">
      <c r="K41" s="68" ph="1"/>
    </row>
    <row r="42" spans="11:32" ht="21" x14ac:dyDescent="0.15">
      <c r="K42" s="68" ph="1"/>
    </row>
    <row r="43" spans="11:32" ht="21" x14ac:dyDescent="0.15">
      <c r="K43" s="68" ph="1"/>
    </row>
    <row r="44" spans="11:32" ht="21" x14ac:dyDescent="0.15">
      <c r="K44" s="68" ph="1"/>
    </row>
  </sheetData>
  <mergeCells count="42">
    <mergeCell ref="S8:Y9"/>
    <mergeCell ref="Y10:Y14"/>
    <mergeCell ref="Z10:Z14"/>
    <mergeCell ref="AA10:AA14"/>
    <mergeCell ref="AB10:AB14"/>
    <mergeCell ref="S11:S14"/>
    <mergeCell ref="T11:T14"/>
    <mergeCell ref="U11:U14"/>
    <mergeCell ref="V11:W11"/>
    <mergeCell ref="X11:X14"/>
    <mergeCell ref="V10:X10"/>
    <mergeCell ref="V12:V14"/>
    <mergeCell ref="W12:W14"/>
    <mergeCell ref="P10:R11"/>
    <mergeCell ref="S10:U10"/>
    <mergeCell ref="N12:N14"/>
    <mergeCell ref="O12:O14"/>
    <mergeCell ref="P12:P14"/>
    <mergeCell ref="Q12:Q14"/>
    <mergeCell ref="R12:R14"/>
    <mergeCell ref="K10:K11"/>
    <mergeCell ref="H7:X7"/>
    <mergeCell ref="I8:Q8"/>
    <mergeCell ref="A10:A14"/>
    <mergeCell ref="B10:B14"/>
    <mergeCell ref="C10:C14"/>
    <mergeCell ref="D10:D14"/>
    <mergeCell ref="E10:E14"/>
    <mergeCell ref="F10:F14"/>
    <mergeCell ref="G10:G14"/>
    <mergeCell ref="H10:H14"/>
    <mergeCell ref="I10:I14"/>
    <mergeCell ref="J10:J14"/>
    <mergeCell ref="L10:L14"/>
    <mergeCell ref="M10:M14"/>
    <mergeCell ref="N10:O11"/>
    <mergeCell ref="I6:X6"/>
    <mergeCell ref="H1:Y1"/>
    <mergeCell ref="S2:Y2"/>
    <mergeCell ref="H3:M3"/>
    <mergeCell ref="I4:Y4"/>
    <mergeCell ref="I5:X5"/>
  </mergeCells>
  <phoneticPr fontId="2"/>
  <conditionalFormatting sqref="Z15:Z23">
    <cfRule type="expression" dxfId="7" priority="3">
      <formula>ISERROR($Z15)</formula>
    </cfRule>
    <cfRule type="expression" dxfId="6" priority="4">
      <formula>$Z15=""</formula>
    </cfRule>
  </conditionalFormatting>
  <conditionalFormatting sqref="AA15:AB23">
    <cfRule type="cellIs" dxfId="5" priority="1" operator="lessThan">
      <formula>1</formula>
    </cfRule>
    <cfRule type="cellIs" dxfId="4" priority="2" operator="greaterThan">
      <formula>1</formula>
    </cfRule>
  </conditionalFormatting>
  <dataValidations count="4">
    <dataValidation type="list" allowBlank="1" showInputMessage="1" showErrorMessage="1" sqref="J15:J23">
      <formula1>$AE$16:$AE$19</formula1>
    </dataValidation>
    <dataValidation type="list" allowBlank="1" showInputMessage="1" showErrorMessage="1" sqref="S15:X23">
      <formula1>$AE$15</formula1>
    </dataValidation>
    <dataValidation type="list" allowBlank="1" showInputMessage="1" showErrorMessage="1" sqref="R15:R23">
      <formula1>$AG$15:$AG$21</formula1>
    </dataValidation>
    <dataValidation type="list" allowBlank="1" showInputMessage="1" showErrorMessage="1" sqref="P15:P23">
      <formula1>$AF$15:$AF$33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80" orientation="landscape" horizontalDpi="300" verticalDpi="4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A1:AI50"/>
  <sheetViews>
    <sheetView topLeftCell="I1" zoomScale="80" zoomScaleNormal="80" zoomScaleSheetLayoutView="80" workbookViewId="0">
      <pane ySplit="14" topLeftCell="A15" activePane="bottomLeft" state="frozen"/>
      <selection activeCell="D13" sqref="D13:E13"/>
      <selection pane="bottomLeft" activeCell="D13" sqref="D13:E13"/>
    </sheetView>
  </sheetViews>
  <sheetFormatPr defaultRowHeight="17.25" x14ac:dyDescent="0.15"/>
  <cols>
    <col min="1" max="1" width="11.125" hidden="1" customWidth="1"/>
    <col min="2" max="7" width="11.125" style="69" hidden="1" customWidth="1"/>
    <col min="8" max="8" width="11.125" style="78" hidden="1" customWidth="1"/>
    <col min="9" max="9" width="4" style="10" customWidth="1"/>
    <col min="10" max="10" width="23.75" style="6" customWidth="1"/>
    <col min="11" max="11" width="10.5" style="6" customWidth="1"/>
    <col min="12" max="12" width="15.625" style="6" customWidth="1"/>
    <col min="13" max="14" width="16.625" style="6" customWidth="1"/>
    <col min="15" max="16" width="11.125" style="6" customWidth="1"/>
    <col min="17" max="17" width="5.625" style="10" customWidth="1"/>
    <col min="18" max="18" width="16.5" style="6" customWidth="1"/>
    <col min="19" max="19" width="5.625" style="10" customWidth="1"/>
    <col min="20" max="25" width="3.625" style="6" customWidth="1"/>
    <col min="26" max="26" width="14.125" style="6" customWidth="1"/>
    <col min="27" max="27" width="14.125" style="77" customWidth="1"/>
    <col min="28" max="28" width="10" style="6" hidden="1" customWidth="1"/>
    <col min="29" max="30" width="0" style="6" hidden="1" customWidth="1"/>
    <col min="31" max="31" width="0" style="69" hidden="1" customWidth="1"/>
    <col min="32" max="37" width="0" hidden="1" customWidth="1"/>
  </cols>
  <sheetData>
    <row r="1" spans="1:35" ht="27" customHeight="1" x14ac:dyDescent="0.15">
      <c r="I1" s="172" t="s">
        <v>27</v>
      </c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74"/>
    </row>
    <row r="2" spans="1:35" ht="21.75" customHeight="1" x14ac:dyDescent="0.15">
      <c r="T2" s="174" t="s">
        <v>280</v>
      </c>
      <c r="U2" s="174"/>
      <c r="V2" s="174"/>
      <c r="W2" s="174"/>
      <c r="X2" s="174"/>
      <c r="Y2" s="174"/>
      <c r="Z2" s="175"/>
      <c r="AA2" s="75"/>
      <c r="AD2" s="82">
        <f>Y8</f>
        <v>0</v>
      </c>
      <c r="AE2" s="85"/>
      <c r="AF2" s="85"/>
    </row>
    <row r="3" spans="1:35" ht="19.5" customHeight="1" x14ac:dyDescent="0.15">
      <c r="I3" s="155" t="s">
        <v>28</v>
      </c>
      <c r="J3" s="155"/>
      <c r="K3" s="155"/>
      <c r="L3" s="155"/>
      <c r="M3" s="155"/>
      <c r="N3" s="155"/>
      <c r="O3" s="155"/>
      <c r="AB3" s="49" t="s">
        <v>211</v>
      </c>
      <c r="AD3" s="73" t="s">
        <v>223</v>
      </c>
      <c r="AE3" s="21" t="s">
        <v>221</v>
      </c>
      <c r="AF3" s="83" t="s">
        <v>222</v>
      </c>
    </row>
    <row r="4" spans="1:35" s="15" customFormat="1" ht="35.25" customHeight="1" x14ac:dyDescent="0.15">
      <c r="A4" s="76"/>
      <c r="B4" s="71"/>
      <c r="C4" s="71"/>
      <c r="D4" s="71"/>
      <c r="E4" s="71"/>
      <c r="F4" s="71"/>
      <c r="G4" s="71"/>
      <c r="H4" s="79"/>
      <c r="I4" s="16"/>
      <c r="J4" s="176" t="s">
        <v>112</v>
      </c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7"/>
      <c r="AA4" s="76"/>
      <c r="AB4" s="53">
        <v>42461</v>
      </c>
      <c r="AC4" s="17"/>
      <c r="AD4" s="63">
        <f>COUNTA(L15:L45)</f>
        <v>0</v>
      </c>
      <c r="AE4" s="63">
        <f>COUNTIF(D15:D45,1)</f>
        <v>0</v>
      </c>
      <c r="AF4" s="63">
        <f>COUNTIF(C15:C45,1)</f>
        <v>0</v>
      </c>
    </row>
    <row r="5" spans="1:35" ht="6.75" customHeight="1" x14ac:dyDescent="0.15"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</row>
    <row r="6" spans="1:35" ht="6.75" customHeight="1" x14ac:dyDescent="0.15"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</row>
    <row r="7" spans="1:35" ht="17.25" customHeight="1" x14ac:dyDescent="0.15">
      <c r="I7" s="155" t="s">
        <v>29</v>
      </c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</row>
    <row r="8" spans="1:35" ht="17.25" customHeight="1" x14ac:dyDescent="0.15">
      <c r="J8" s="157" t="s">
        <v>30</v>
      </c>
      <c r="K8" s="157"/>
      <c r="L8" s="157"/>
      <c r="M8" s="157"/>
      <c r="N8" s="157"/>
      <c r="O8" s="157"/>
      <c r="P8" s="157"/>
      <c r="Q8" s="157"/>
      <c r="R8" s="157"/>
      <c r="S8" s="12"/>
      <c r="T8" s="185">
        <v>0</v>
      </c>
      <c r="U8" s="185"/>
      <c r="V8" s="185"/>
      <c r="W8" s="185"/>
      <c r="X8" s="187" t="s">
        <v>243</v>
      </c>
      <c r="Y8" s="183">
        <v>0</v>
      </c>
      <c r="Z8" s="183"/>
      <c r="AA8" s="81"/>
    </row>
    <row r="9" spans="1:35" ht="17.25" customHeight="1" x14ac:dyDescent="0.15">
      <c r="T9" s="186"/>
      <c r="U9" s="186"/>
      <c r="V9" s="186"/>
      <c r="W9" s="186"/>
      <c r="X9" s="188"/>
      <c r="Y9" s="184"/>
      <c r="Z9" s="184"/>
      <c r="AA9" s="81"/>
    </row>
    <row r="10" spans="1:35" ht="17.25" customHeight="1" x14ac:dyDescent="0.15">
      <c r="A10" s="178"/>
      <c r="B10" s="178"/>
      <c r="C10" s="178" t="s">
        <v>222</v>
      </c>
      <c r="D10" s="178" t="s">
        <v>221</v>
      </c>
      <c r="E10" s="178" t="s">
        <v>229</v>
      </c>
      <c r="F10" s="178"/>
      <c r="G10" s="178"/>
      <c r="H10" s="179" t="s">
        <v>220</v>
      </c>
      <c r="I10" s="161" t="s">
        <v>0</v>
      </c>
      <c r="J10" s="162" t="s">
        <v>25</v>
      </c>
      <c r="K10" s="162" t="s">
        <v>1</v>
      </c>
      <c r="L10" s="163" t="s">
        <v>31</v>
      </c>
      <c r="M10" s="162" t="s">
        <v>15</v>
      </c>
      <c r="N10" s="162" t="s">
        <v>26</v>
      </c>
      <c r="O10" s="136" t="s">
        <v>119</v>
      </c>
      <c r="P10" s="165"/>
      <c r="Q10" s="136" t="s">
        <v>16</v>
      </c>
      <c r="R10" s="167"/>
      <c r="S10" s="165"/>
      <c r="T10" s="169" t="s">
        <v>33</v>
      </c>
      <c r="U10" s="170"/>
      <c r="V10" s="171"/>
      <c r="W10" s="169" t="s">
        <v>34</v>
      </c>
      <c r="X10" s="170"/>
      <c r="Y10" s="171"/>
      <c r="Z10" s="162" t="s">
        <v>32</v>
      </c>
      <c r="AA10" s="139" t="s">
        <v>228</v>
      </c>
      <c r="AB10" s="162" t="s">
        <v>210</v>
      </c>
      <c r="AC10" s="182" t="s">
        <v>212</v>
      </c>
      <c r="AD10" s="182" t="s">
        <v>213</v>
      </c>
    </row>
    <row r="11" spans="1:35" ht="17.25" customHeight="1" x14ac:dyDescent="0.15">
      <c r="A11" s="178"/>
      <c r="B11" s="178"/>
      <c r="C11" s="178"/>
      <c r="D11" s="178"/>
      <c r="E11" s="178"/>
      <c r="F11" s="178"/>
      <c r="G11" s="178"/>
      <c r="H11" s="179"/>
      <c r="I11" s="161"/>
      <c r="J11" s="162"/>
      <c r="K11" s="162"/>
      <c r="L11" s="164"/>
      <c r="M11" s="162"/>
      <c r="N11" s="162"/>
      <c r="O11" s="138"/>
      <c r="P11" s="166"/>
      <c r="Q11" s="138"/>
      <c r="R11" s="168"/>
      <c r="S11" s="166"/>
      <c r="T11" s="146" t="s">
        <v>19</v>
      </c>
      <c r="U11" s="146" t="s">
        <v>20</v>
      </c>
      <c r="V11" s="146" t="s">
        <v>21</v>
      </c>
      <c r="W11" s="147" t="s">
        <v>118</v>
      </c>
      <c r="X11" s="148"/>
      <c r="Y11" s="146" t="s">
        <v>24</v>
      </c>
      <c r="Z11" s="162"/>
      <c r="AA11" s="140"/>
      <c r="AB11" s="162"/>
      <c r="AC11" s="140"/>
      <c r="AD11" s="140"/>
    </row>
    <row r="12" spans="1:35" ht="17.25" customHeight="1" x14ac:dyDescent="0.15">
      <c r="A12" s="178"/>
      <c r="B12" s="178"/>
      <c r="C12" s="178"/>
      <c r="D12" s="178"/>
      <c r="E12" s="178"/>
      <c r="F12" s="178"/>
      <c r="G12" s="178"/>
      <c r="H12" s="179"/>
      <c r="I12" s="161"/>
      <c r="J12" s="162"/>
      <c r="K12" s="162"/>
      <c r="L12" s="18"/>
      <c r="M12" s="162"/>
      <c r="N12" s="162"/>
      <c r="O12" s="136" t="s">
        <v>115</v>
      </c>
      <c r="P12" s="139" t="s">
        <v>116</v>
      </c>
      <c r="Q12" s="142" t="s">
        <v>18</v>
      </c>
      <c r="R12" s="144" t="s">
        <v>117</v>
      </c>
      <c r="S12" s="142" t="s">
        <v>17</v>
      </c>
      <c r="T12" s="146"/>
      <c r="U12" s="146"/>
      <c r="V12" s="146"/>
      <c r="W12" s="152" t="s">
        <v>22</v>
      </c>
      <c r="X12" s="149" t="s">
        <v>23</v>
      </c>
      <c r="Y12" s="146"/>
      <c r="Z12" s="162"/>
      <c r="AA12" s="140"/>
      <c r="AB12" s="162"/>
      <c r="AC12" s="140"/>
      <c r="AD12" s="140"/>
    </row>
    <row r="13" spans="1:35" ht="17.25" customHeight="1" x14ac:dyDescent="0.15">
      <c r="A13" s="178"/>
      <c r="B13" s="178"/>
      <c r="C13" s="178"/>
      <c r="D13" s="178"/>
      <c r="E13" s="178"/>
      <c r="F13" s="178"/>
      <c r="G13" s="178"/>
      <c r="H13" s="179"/>
      <c r="I13" s="161"/>
      <c r="J13" s="162"/>
      <c r="K13" s="162"/>
      <c r="L13" s="19" t="s">
        <v>2</v>
      </c>
      <c r="M13" s="162"/>
      <c r="N13" s="162"/>
      <c r="O13" s="137"/>
      <c r="P13" s="140"/>
      <c r="Q13" s="142"/>
      <c r="R13" s="144"/>
      <c r="S13" s="142"/>
      <c r="T13" s="146"/>
      <c r="U13" s="146"/>
      <c r="V13" s="146"/>
      <c r="W13" s="153"/>
      <c r="X13" s="150"/>
      <c r="Y13" s="146"/>
      <c r="Z13" s="162"/>
      <c r="AA13" s="140"/>
      <c r="AB13" s="162"/>
      <c r="AC13" s="140"/>
      <c r="AD13" s="140"/>
    </row>
    <row r="14" spans="1:35" ht="17.25" customHeight="1" x14ac:dyDescent="0.15">
      <c r="A14" s="178"/>
      <c r="B14" s="178"/>
      <c r="C14" s="178"/>
      <c r="D14" s="178"/>
      <c r="E14" s="178"/>
      <c r="F14" s="178"/>
      <c r="G14" s="178"/>
      <c r="H14" s="179"/>
      <c r="I14" s="161"/>
      <c r="J14" s="162"/>
      <c r="K14" s="162"/>
      <c r="L14" s="8"/>
      <c r="M14" s="162"/>
      <c r="N14" s="162"/>
      <c r="O14" s="138"/>
      <c r="P14" s="141"/>
      <c r="Q14" s="143"/>
      <c r="R14" s="145"/>
      <c r="S14" s="143"/>
      <c r="T14" s="146"/>
      <c r="U14" s="146"/>
      <c r="V14" s="146"/>
      <c r="W14" s="154"/>
      <c r="X14" s="151"/>
      <c r="Y14" s="146"/>
      <c r="Z14" s="162"/>
      <c r="AA14" s="141"/>
      <c r="AB14" s="162"/>
      <c r="AC14" s="141"/>
      <c r="AD14" s="141"/>
    </row>
    <row r="15" spans="1:35" ht="39.75" customHeight="1" x14ac:dyDescent="0.2">
      <c r="A15" t="str">
        <f>IF(D15=0,"",D15*100+I15)</f>
        <v/>
      </c>
      <c r="B15" s="69" t="str">
        <f>IF(C15=1,H15*100+1,"")</f>
        <v/>
      </c>
      <c r="C15" s="69">
        <f>COUNTIF($K15,"団　員
(機能別)")</f>
        <v>0</v>
      </c>
      <c r="D15" s="69">
        <f>COUNTIF($K15,"団　員
(新規)")</f>
        <v>0</v>
      </c>
      <c r="E15" s="88" t="e">
        <f>VLOOKUP(H15,データ!$B$2:$C$43,2,0)</f>
        <v>#N/A</v>
      </c>
      <c r="F15" s="69" t="str">
        <f>G15</f>
        <v/>
      </c>
      <c r="G15" s="69" t="str">
        <f>H15</f>
        <v/>
      </c>
      <c r="H15" s="80" t="str">
        <f>IF(L15="","",$Y$8)</f>
        <v/>
      </c>
      <c r="I15" s="50">
        <v>1</v>
      </c>
      <c r="J15" s="61"/>
      <c r="K15" s="63"/>
      <c r="L15" s="14" ph="1"/>
      <c r="M15" s="58"/>
      <c r="N15" s="58"/>
      <c r="O15" s="93"/>
      <c r="P15" s="92"/>
      <c r="Q15" s="52"/>
      <c r="R15" s="7"/>
      <c r="S15" s="52"/>
      <c r="T15" s="55"/>
      <c r="U15" s="55"/>
      <c r="V15" s="55"/>
      <c r="W15" s="55"/>
      <c r="X15" s="55"/>
      <c r="Y15" s="55"/>
      <c r="Z15" s="7"/>
      <c r="AA15" s="63"/>
      <c r="AB15" s="49" t="str">
        <f>IF(M15="","",DATEDIF(M15,$AB$4,"Y"))</f>
        <v/>
      </c>
      <c r="AC15" s="56">
        <f>COUNTA(T15:V15)</f>
        <v>0</v>
      </c>
      <c r="AD15" s="56">
        <f>COUNTA(W15:Y15)</f>
        <v>0</v>
      </c>
      <c r="AG15" s="54" t="s">
        <v>209</v>
      </c>
      <c r="AH15" s="51">
        <v>1</v>
      </c>
      <c r="AI15" s="51">
        <v>1</v>
      </c>
    </row>
    <row r="16" spans="1:35" ht="39.75" customHeight="1" x14ac:dyDescent="0.2">
      <c r="A16" t="str">
        <f t="shared" ref="A16:A45" si="0">IF(D16=0,"",D16*100+I16)</f>
        <v/>
      </c>
      <c r="B16" s="69" t="str">
        <f t="shared" ref="B16:B45" si="1">IF(C16=1,H16*100+1,"")</f>
        <v/>
      </c>
      <c r="C16" s="69">
        <f t="shared" ref="C16:C45" si="2">COUNTIF($K16,"団　員
(機能別)")</f>
        <v>0</v>
      </c>
      <c r="D16" s="69">
        <f t="shared" ref="D16:D45" si="3">COUNTIF(K16,"団　員
(新規)")</f>
        <v>0</v>
      </c>
      <c r="E16" s="88" t="e">
        <f>VLOOKUP(H16,データ!$B$2:$C$43,2,0)</f>
        <v>#N/A</v>
      </c>
      <c r="F16" s="69" t="str">
        <f t="shared" ref="F16:F45" si="4">G16</f>
        <v/>
      </c>
      <c r="G16" s="69" t="str">
        <f>H16</f>
        <v/>
      </c>
      <c r="H16" s="80" t="str">
        <f t="shared" ref="H16:H45" si="5">IF(L16="","",$Y$8)</f>
        <v/>
      </c>
      <c r="I16" s="50">
        <v>2</v>
      </c>
      <c r="J16" s="62"/>
      <c r="K16" s="7"/>
      <c r="L16" s="14" ph="1"/>
      <c r="M16" s="58"/>
      <c r="N16" s="58"/>
      <c r="O16" s="93"/>
      <c r="P16" s="92"/>
      <c r="Q16" s="52"/>
      <c r="R16" s="7"/>
      <c r="S16" s="52"/>
      <c r="T16" s="55"/>
      <c r="U16" s="55"/>
      <c r="V16" s="55"/>
      <c r="W16" s="55"/>
      <c r="X16" s="55"/>
      <c r="Y16" s="55"/>
      <c r="Z16" s="7"/>
      <c r="AA16" s="63"/>
      <c r="AB16" s="49" t="str">
        <f>IF(M16="","",DATEDIF(M16,$AB$4,"Y"))</f>
        <v/>
      </c>
      <c r="AC16" s="56">
        <f t="shared" ref="AC16:AC45" si="6">COUNTA(T16:V16)</f>
        <v>0</v>
      </c>
      <c r="AD16" s="56">
        <f t="shared" ref="AD16:AD45" si="7">COUNTA(W16:Y16)</f>
        <v>0</v>
      </c>
      <c r="AG16" s="70" t="s">
        <v>214</v>
      </c>
      <c r="AH16" s="51">
        <v>2</v>
      </c>
      <c r="AI16" s="51">
        <v>2</v>
      </c>
    </row>
    <row r="17" spans="1:35" ht="39.75" customHeight="1" x14ac:dyDescent="0.2">
      <c r="A17" t="str">
        <f t="shared" si="0"/>
        <v/>
      </c>
      <c r="B17" s="69" t="str">
        <f t="shared" si="1"/>
        <v/>
      </c>
      <c r="C17" s="69">
        <f t="shared" si="2"/>
        <v>0</v>
      </c>
      <c r="D17" s="69">
        <f t="shared" si="3"/>
        <v>0</v>
      </c>
      <c r="E17" s="88" t="e">
        <f>VLOOKUP(H17,データ!$B$2:$C$43,2,0)</f>
        <v>#N/A</v>
      </c>
      <c r="F17" s="69" t="str">
        <f t="shared" si="4"/>
        <v/>
      </c>
      <c r="G17" s="69" t="str">
        <f t="shared" ref="G17:G45" si="8">H17</f>
        <v/>
      </c>
      <c r="H17" s="80" t="str">
        <f t="shared" si="5"/>
        <v/>
      </c>
      <c r="I17" s="50">
        <v>3</v>
      </c>
      <c r="J17" s="62"/>
      <c r="K17" s="7"/>
      <c r="L17" s="14" ph="1"/>
      <c r="M17" s="58"/>
      <c r="N17" s="58"/>
      <c r="O17" s="93"/>
      <c r="P17" s="92"/>
      <c r="Q17" s="52"/>
      <c r="R17" s="7"/>
      <c r="S17" s="52"/>
      <c r="T17" s="55"/>
      <c r="U17" s="55"/>
      <c r="V17" s="55"/>
      <c r="W17" s="55"/>
      <c r="X17" s="55"/>
      <c r="Y17" s="55"/>
      <c r="Z17" s="7"/>
      <c r="AA17" s="63"/>
      <c r="AB17" s="49" t="str">
        <f t="shared" ref="AB17:AB45" si="9">IF(M17="","",DATEDIF(M17,$AB$4,"Y"))</f>
        <v/>
      </c>
      <c r="AC17" s="56">
        <f t="shared" si="6"/>
        <v>0</v>
      </c>
      <c r="AD17" s="56">
        <f t="shared" si="7"/>
        <v>0</v>
      </c>
      <c r="AG17" s="70" t="s">
        <v>215</v>
      </c>
      <c r="AH17" s="51">
        <v>3</v>
      </c>
      <c r="AI17" s="51">
        <v>3</v>
      </c>
    </row>
    <row r="18" spans="1:35" ht="39.75" customHeight="1" x14ac:dyDescent="0.2">
      <c r="A18" t="str">
        <f t="shared" si="0"/>
        <v/>
      </c>
      <c r="B18" s="69" t="str">
        <f t="shared" si="1"/>
        <v/>
      </c>
      <c r="C18" s="69">
        <f t="shared" si="2"/>
        <v>0</v>
      </c>
      <c r="D18" s="69">
        <f t="shared" si="3"/>
        <v>0</v>
      </c>
      <c r="E18" s="88" t="e">
        <f>VLOOKUP(H18,データ!$B$2:$C$43,2,0)</f>
        <v>#N/A</v>
      </c>
      <c r="F18" s="69" t="str">
        <f t="shared" si="4"/>
        <v/>
      </c>
      <c r="G18" s="69" t="str">
        <f t="shared" si="8"/>
        <v/>
      </c>
      <c r="H18" s="80" t="str">
        <f t="shared" si="5"/>
        <v/>
      </c>
      <c r="I18" s="50">
        <v>4</v>
      </c>
      <c r="J18" s="62"/>
      <c r="K18" s="13"/>
      <c r="L18" s="14" ph="1"/>
      <c r="M18" s="58"/>
      <c r="N18" s="58"/>
      <c r="O18" s="93"/>
      <c r="P18" s="92"/>
      <c r="Q18" s="52"/>
      <c r="R18" s="7"/>
      <c r="S18" s="52"/>
      <c r="T18" s="55"/>
      <c r="U18" s="55"/>
      <c r="V18" s="55"/>
      <c r="W18" s="55"/>
      <c r="X18" s="55"/>
      <c r="Y18" s="55"/>
      <c r="Z18" s="7"/>
      <c r="AA18" s="63"/>
      <c r="AB18" s="49" t="str">
        <f t="shared" si="9"/>
        <v/>
      </c>
      <c r="AC18" s="56">
        <f t="shared" si="6"/>
        <v>0</v>
      </c>
      <c r="AD18" s="56">
        <f t="shared" si="7"/>
        <v>0</v>
      </c>
      <c r="AG18" s="64" t="s">
        <v>216</v>
      </c>
      <c r="AH18" s="51">
        <v>4</v>
      </c>
      <c r="AI18" s="51">
        <v>4</v>
      </c>
    </row>
    <row r="19" spans="1:35" ht="39.75" customHeight="1" x14ac:dyDescent="0.2">
      <c r="A19" t="str">
        <f t="shared" si="0"/>
        <v/>
      </c>
      <c r="B19" s="69" t="str">
        <f t="shared" si="1"/>
        <v/>
      </c>
      <c r="C19" s="69">
        <f t="shared" si="2"/>
        <v>0</v>
      </c>
      <c r="D19" s="69">
        <f t="shared" si="3"/>
        <v>0</v>
      </c>
      <c r="E19" s="88" t="e">
        <f>VLOOKUP(H19,データ!$B$2:$C$43,2,0)</f>
        <v>#N/A</v>
      </c>
      <c r="F19" s="69" t="str">
        <f t="shared" si="4"/>
        <v/>
      </c>
      <c r="G19" s="69" t="str">
        <f t="shared" si="8"/>
        <v/>
      </c>
      <c r="H19" s="80" t="str">
        <f t="shared" si="5"/>
        <v/>
      </c>
      <c r="I19" s="50">
        <v>5</v>
      </c>
      <c r="J19" s="62"/>
      <c r="K19" s="13"/>
      <c r="L19" s="14" ph="1"/>
      <c r="M19" s="58"/>
      <c r="N19" s="58"/>
      <c r="O19" s="93"/>
      <c r="P19" s="92"/>
      <c r="Q19" s="52"/>
      <c r="R19" s="7"/>
      <c r="S19" s="52"/>
      <c r="T19" s="55"/>
      <c r="U19" s="55"/>
      <c r="V19" s="55"/>
      <c r="W19" s="55"/>
      <c r="X19" s="55"/>
      <c r="Y19" s="55"/>
      <c r="Z19" s="7"/>
      <c r="AA19" s="63"/>
      <c r="AB19" s="49" t="str">
        <f t="shared" si="9"/>
        <v/>
      </c>
      <c r="AC19" s="56">
        <f t="shared" si="6"/>
        <v>0</v>
      </c>
      <c r="AD19" s="56">
        <f t="shared" si="7"/>
        <v>0</v>
      </c>
      <c r="AG19" s="64" t="s">
        <v>217</v>
      </c>
      <c r="AH19" s="51">
        <v>5</v>
      </c>
      <c r="AI19" s="51">
        <v>5</v>
      </c>
    </row>
    <row r="20" spans="1:35" ht="39.75" customHeight="1" x14ac:dyDescent="0.2">
      <c r="A20" t="str">
        <f t="shared" si="0"/>
        <v/>
      </c>
      <c r="B20" s="69" t="str">
        <f t="shared" si="1"/>
        <v/>
      </c>
      <c r="C20" s="69">
        <f t="shared" si="2"/>
        <v>0</v>
      </c>
      <c r="D20" s="69">
        <f t="shared" si="3"/>
        <v>0</v>
      </c>
      <c r="E20" s="88" t="e">
        <f>VLOOKUP(H20,データ!$B$2:$C$43,2,0)</f>
        <v>#N/A</v>
      </c>
      <c r="F20" s="69" t="str">
        <f t="shared" si="4"/>
        <v/>
      </c>
      <c r="G20" s="69" t="str">
        <f t="shared" si="8"/>
        <v/>
      </c>
      <c r="H20" s="80" t="str">
        <f t="shared" si="5"/>
        <v/>
      </c>
      <c r="I20" s="50">
        <v>6</v>
      </c>
      <c r="J20" s="62"/>
      <c r="K20" s="13"/>
      <c r="L20" s="14" ph="1"/>
      <c r="M20" s="58"/>
      <c r="N20" s="58"/>
      <c r="O20" s="93"/>
      <c r="P20" s="92"/>
      <c r="Q20" s="52"/>
      <c r="R20" s="7"/>
      <c r="S20" s="52"/>
      <c r="T20" s="55"/>
      <c r="U20" s="55"/>
      <c r="V20" s="55"/>
      <c r="W20" s="55"/>
      <c r="X20" s="55"/>
      <c r="Y20" s="55"/>
      <c r="Z20" s="7"/>
      <c r="AA20" s="63"/>
      <c r="AB20" s="49" t="str">
        <f t="shared" si="9"/>
        <v/>
      </c>
      <c r="AC20" s="56">
        <f t="shared" si="6"/>
        <v>0</v>
      </c>
      <c r="AD20" s="56">
        <f t="shared" si="7"/>
        <v>0</v>
      </c>
      <c r="AG20" s="71" t="s">
        <v>219</v>
      </c>
      <c r="AH20" s="51">
        <v>6</v>
      </c>
      <c r="AI20" s="51">
        <v>6</v>
      </c>
    </row>
    <row r="21" spans="1:35" ht="39.75" customHeight="1" x14ac:dyDescent="0.2">
      <c r="A21" t="str">
        <f t="shared" si="0"/>
        <v/>
      </c>
      <c r="B21" s="69" t="str">
        <f t="shared" si="1"/>
        <v/>
      </c>
      <c r="C21" s="69">
        <f t="shared" si="2"/>
        <v>0</v>
      </c>
      <c r="D21" s="69">
        <f t="shared" si="3"/>
        <v>0</v>
      </c>
      <c r="E21" s="88" t="e">
        <f>VLOOKUP(H21,データ!$B$2:$C$43,2,0)</f>
        <v>#N/A</v>
      </c>
      <c r="F21" s="69" t="str">
        <f t="shared" si="4"/>
        <v/>
      </c>
      <c r="G21" s="69" t="str">
        <f t="shared" si="8"/>
        <v/>
      </c>
      <c r="H21" s="80" t="str">
        <f t="shared" si="5"/>
        <v/>
      </c>
      <c r="I21" s="50">
        <v>7</v>
      </c>
      <c r="J21" s="62"/>
      <c r="K21" s="13"/>
      <c r="L21" s="14" ph="1"/>
      <c r="M21" s="58"/>
      <c r="N21" s="58"/>
      <c r="O21" s="93"/>
      <c r="P21" s="92"/>
      <c r="Q21" s="52"/>
      <c r="R21" s="63"/>
      <c r="S21" s="52"/>
      <c r="T21" s="55"/>
      <c r="U21" s="55"/>
      <c r="V21" s="55"/>
      <c r="W21" s="55"/>
      <c r="X21" s="55"/>
      <c r="Y21" s="55"/>
      <c r="Z21" s="7"/>
      <c r="AA21" s="63"/>
      <c r="AB21" s="49" t="str">
        <f t="shared" si="9"/>
        <v/>
      </c>
      <c r="AC21" s="56">
        <f t="shared" si="6"/>
        <v>0</v>
      </c>
      <c r="AD21" s="56">
        <f t="shared" si="7"/>
        <v>0</v>
      </c>
      <c r="AG21" s="71" t="s">
        <v>218</v>
      </c>
      <c r="AH21" s="51">
        <v>7</v>
      </c>
      <c r="AI21" s="51">
        <v>7</v>
      </c>
    </row>
    <row r="22" spans="1:35" ht="39.75" customHeight="1" x14ac:dyDescent="0.2">
      <c r="A22" t="str">
        <f t="shared" si="0"/>
        <v/>
      </c>
      <c r="B22" s="69" t="str">
        <f t="shared" si="1"/>
        <v/>
      </c>
      <c r="C22" s="69">
        <f t="shared" si="2"/>
        <v>0</v>
      </c>
      <c r="D22" s="69">
        <f t="shared" si="3"/>
        <v>0</v>
      </c>
      <c r="E22" s="88" t="e">
        <f>VLOOKUP(H22,データ!$B$2:$C$43,2,0)</f>
        <v>#N/A</v>
      </c>
      <c r="F22" s="69" t="str">
        <f t="shared" si="4"/>
        <v/>
      </c>
      <c r="G22" s="69" t="str">
        <f t="shared" si="8"/>
        <v/>
      </c>
      <c r="H22" s="80" t="str">
        <f t="shared" si="5"/>
        <v/>
      </c>
      <c r="I22" s="50">
        <v>8</v>
      </c>
      <c r="J22" s="62"/>
      <c r="K22" s="13"/>
      <c r="L22" s="14" ph="1"/>
      <c r="M22" s="58"/>
      <c r="N22" s="58"/>
      <c r="O22" s="93"/>
      <c r="P22" s="92"/>
      <c r="Q22" s="52"/>
      <c r="R22" s="7"/>
      <c r="S22" s="52"/>
      <c r="T22" s="55"/>
      <c r="U22" s="55"/>
      <c r="V22" s="55"/>
      <c r="W22" s="55"/>
      <c r="X22" s="55"/>
      <c r="Y22" s="55"/>
      <c r="Z22" s="7"/>
      <c r="AA22" s="63"/>
      <c r="AB22" s="49" t="str">
        <f t="shared" si="9"/>
        <v/>
      </c>
      <c r="AC22" s="56">
        <f t="shared" si="6"/>
        <v>0</v>
      </c>
      <c r="AD22" s="56">
        <f t="shared" si="7"/>
        <v>0</v>
      </c>
      <c r="AG22" s="51"/>
      <c r="AH22" s="51">
        <v>8</v>
      </c>
      <c r="AI22" s="51">
        <v>8</v>
      </c>
    </row>
    <row r="23" spans="1:35" ht="39.75" customHeight="1" x14ac:dyDescent="0.2">
      <c r="A23" t="str">
        <f t="shared" si="0"/>
        <v/>
      </c>
      <c r="B23" s="69" t="str">
        <f t="shared" si="1"/>
        <v/>
      </c>
      <c r="C23" s="69">
        <f t="shared" si="2"/>
        <v>0</v>
      </c>
      <c r="D23" s="69">
        <f t="shared" si="3"/>
        <v>0</v>
      </c>
      <c r="E23" s="88" t="e">
        <f>VLOOKUP(H23,データ!$B$2:$C$43,2,0)</f>
        <v>#N/A</v>
      </c>
      <c r="F23" s="69" t="str">
        <f t="shared" si="4"/>
        <v/>
      </c>
      <c r="G23" s="69" t="str">
        <f t="shared" si="8"/>
        <v/>
      </c>
      <c r="H23" s="80" t="str">
        <f t="shared" si="5"/>
        <v/>
      </c>
      <c r="I23" s="50">
        <v>9</v>
      </c>
      <c r="J23" s="62"/>
      <c r="K23" s="13"/>
      <c r="L23" s="14" ph="1"/>
      <c r="M23" s="58"/>
      <c r="N23" s="58"/>
      <c r="O23" s="93"/>
      <c r="P23" s="92"/>
      <c r="Q23" s="52"/>
      <c r="R23" s="7"/>
      <c r="S23" s="52"/>
      <c r="T23" s="55"/>
      <c r="U23" s="55"/>
      <c r="V23" s="55"/>
      <c r="W23" s="55"/>
      <c r="X23" s="55"/>
      <c r="Y23" s="55"/>
      <c r="Z23" s="7"/>
      <c r="AA23" s="63"/>
      <c r="AB23" s="49" t="str">
        <f t="shared" si="9"/>
        <v/>
      </c>
      <c r="AC23" s="56">
        <f t="shared" si="6"/>
        <v>0</v>
      </c>
      <c r="AD23" s="56">
        <f t="shared" si="7"/>
        <v>0</v>
      </c>
      <c r="AG23" s="51"/>
      <c r="AH23" s="51">
        <v>9</v>
      </c>
      <c r="AI23" s="51">
        <v>9</v>
      </c>
    </row>
    <row r="24" spans="1:35" ht="39.75" customHeight="1" x14ac:dyDescent="0.2">
      <c r="A24" t="str">
        <f t="shared" si="0"/>
        <v/>
      </c>
      <c r="B24" s="69" t="str">
        <f t="shared" si="1"/>
        <v/>
      </c>
      <c r="C24" s="69">
        <f t="shared" si="2"/>
        <v>0</v>
      </c>
      <c r="D24" s="69">
        <f t="shared" si="3"/>
        <v>0</v>
      </c>
      <c r="E24" s="88" t="e">
        <f>VLOOKUP(H24,データ!$B$2:$C$43,2,0)</f>
        <v>#N/A</v>
      </c>
      <c r="F24" s="69" t="str">
        <f t="shared" si="4"/>
        <v/>
      </c>
      <c r="G24" s="69" t="str">
        <f t="shared" si="8"/>
        <v/>
      </c>
      <c r="H24" s="80" t="str">
        <f t="shared" si="5"/>
        <v/>
      </c>
      <c r="I24" s="50">
        <v>10</v>
      </c>
      <c r="J24" s="62"/>
      <c r="K24" s="13"/>
      <c r="L24" s="14" ph="1"/>
      <c r="M24" s="58"/>
      <c r="N24" s="58"/>
      <c r="O24" s="93"/>
      <c r="P24" s="92"/>
      <c r="Q24" s="52"/>
      <c r="R24" s="7"/>
      <c r="S24" s="52"/>
      <c r="T24" s="55"/>
      <c r="U24" s="55"/>
      <c r="V24" s="55"/>
      <c r="W24" s="55"/>
      <c r="X24" s="55"/>
      <c r="Y24" s="55"/>
      <c r="Z24" s="7"/>
      <c r="AA24" s="63"/>
      <c r="AB24" s="49" t="str">
        <f t="shared" si="9"/>
        <v/>
      </c>
      <c r="AC24" s="56">
        <f t="shared" si="6"/>
        <v>0</v>
      </c>
      <c r="AD24" s="56">
        <f t="shared" si="7"/>
        <v>0</v>
      </c>
      <c r="AG24" s="51"/>
      <c r="AH24" s="51">
        <v>10</v>
      </c>
      <c r="AI24" s="51">
        <v>10</v>
      </c>
    </row>
    <row r="25" spans="1:35" ht="39.75" customHeight="1" x14ac:dyDescent="0.2">
      <c r="A25" t="str">
        <f t="shared" si="0"/>
        <v/>
      </c>
      <c r="B25" s="69" t="str">
        <f t="shared" si="1"/>
        <v/>
      </c>
      <c r="C25" s="69">
        <f t="shared" si="2"/>
        <v>0</v>
      </c>
      <c r="D25" s="69">
        <f t="shared" si="3"/>
        <v>0</v>
      </c>
      <c r="E25" s="88" t="e">
        <f>VLOOKUP(H25,データ!$B$2:$C$43,2,0)</f>
        <v>#N/A</v>
      </c>
      <c r="F25" s="69" t="str">
        <f t="shared" si="4"/>
        <v/>
      </c>
      <c r="G25" s="69" t="str">
        <f t="shared" si="8"/>
        <v/>
      </c>
      <c r="H25" s="80" t="str">
        <f t="shared" si="5"/>
        <v/>
      </c>
      <c r="I25" s="50">
        <v>11</v>
      </c>
      <c r="J25" s="62"/>
      <c r="K25" s="13"/>
      <c r="L25" s="14" ph="1"/>
      <c r="M25" s="58"/>
      <c r="N25" s="58"/>
      <c r="O25" s="93"/>
      <c r="P25" s="92"/>
      <c r="Q25" s="52"/>
      <c r="R25" s="63"/>
      <c r="S25" s="52"/>
      <c r="T25" s="55"/>
      <c r="U25" s="55"/>
      <c r="V25" s="55"/>
      <c r="W25" s="55"/>
      <c r="X25" s="55"/>
      <c r="Y25" s="55"/>
      <c r="Z25" s="7"/>
      <c r="AA25" s="63"/>
      <c r="AB25" s="49" t="str">
        <f t="shared" si="9"/>
        <v/>
      </c>
      <c r="AC25" s="56">
        <f t="shared" si="6"/>
        <v>0</v>
      </c>
      <c r="AD25" s="56">
        <f t="shared" si="7"/>
        <v>0</v>
      </c>
      <c r="AG25" s="51"/>
      <c r="AH25" s="51">
        <v>11</v>
      </c>
      <c r="AI25" s="51">
        <v>11</v>
      </c>
    </row>
    <row r="26" spans="1:35" ht="39.75" customHeight="1" x14ac:dyDescent="0.2">
      <c r="A26" t="str">
        <f t="shared" si="0"/>
        <v/>
      </c>
      <c r="B26" s="69" t="str">
        <f t="shared" si="1"/>
        <v/>
      </c>
      <c r="C26" s="69">
        <f t="shared" si="2"/>
        <v>0</v>
      </c>
      <c r="D26" s="69">
        <f t="shared" si="3"/>
        <v>0</v>
      </c>
      <c r="E26" s="88" t="e">
        <f>VLOOKUP(H26,データ!$B$2:$C$43,2,0)</f>
        <v>#N/A</v>
      </c>
      <c r="F26" s="69" t="str">
        <f t="shared" si="4"/>
        <v/>
      </c>
      <c r="G26" s="69" t="str">
        <f t="shared" si="8"/>
        <v/>
      </c>
      <c r="H26" s="80" t="str">
        <f t="shared" si="5"/>
        <v/>
      </c>
      <c r="I26" s="50">
        <v>12</v>
      </c>
      <c r="J26" s="62"/>
      <c r="K26" s="13"/>
      <c r="L26" s="14" ph="1"/>
      <c r="M26" s="58"/>
      <c r="N26" s="58"/>
      <c r="O26" s="93"/>
      <c r="P26" s="92"/>
      <c r="Q26" s="52"/>
      <c r="R26" s="7"/>
      <c r="S26" s="52"/>
      <c r="T26" s="55"/>
      <c r="U26" s="55"/>
      <c r="V26" s="55"/>
      <c r="W26" s="55"/>
      <c r="X26" s="55"/>
      <c r="Y26" s="55"/>
      <c r="Z26" s="7"/>
      <c r="AA26" s="63"/>
      <c r="AB26" s="49" t="str">
        <f t="shared" si="9"/>
        <v/>
      </c>
      <c r="AC26" s="56">
        <f t="shared" si="6"/>
        <v>0</v>
      </c>
      <c r="AD26" s="56">
        <f t="shared" si="7"/>
        <v>0</v>
      </c>
      <c r="AG26" s="51"/>
      <c r="AH26" s="51">
        <v>12</v>
      </c>
      <c r="AI26" s="51">
        <v>12</v>
      </c>
    </row>
    <row r="27" spans="1:35" ht="39.75" customHeight="1" x14ac:dyDescent="0.2">
      <c r="A27" t="str">
        <f t="shared" si="0"/>
        <v/>
      </c>
      <c r="B27" s="69" t="str">
        <f t="shared" si="1"/>
        <v/>
      </c>
      <c r="C27" s="69">
        <f t="shared" si="2"/>
        <v>0</v>
      </c>
      <c r="D27" s="69">
        <f t="shared" si="3"/>
        <v>0</v>
      </c>
      <c r="E27" s="88" t="e">
        <f>VLOOKUP(H27,データ!$B$2:$C$43,2,0)</f>
        <v>#N/A</v>
      </c>
      <c r="F27" s="69" t="str">
        <f t="shared" si="4"/>
        <v/>
      </c>
      <c r="G27" s="69" t="str">
        <f t="shared" si="8"/>
        <v/>
      </c>
      <c r="H27" s="80" t="str">
        <f t="shared" si="5"/>
        <v/>
      </c>
      <c r="I27" s="50">
        <v>13</v>
      </c>
      <c r="J27" s="62"/>
      <c r="K27" s="13"/>
      <c r="L27" s="14" ph="1"/>
      <c r="M27" s="58"/>
      <c r="N27" s="58"/>
      <c r="O27" s="93"/>
      <c r="P27" s="92"/>
      <c r="Q27" s="52"/>
      <c r="R27" s="7"/>
      <c r="S27" s="52"/>
      <c r="T27" s="55"/>
      <c r="U27" s="55"/>
      <c r="V27" s="55"/>
      <c r="W27" s="55"/>
      <c r="X27" s="55"/>
      <c r="Y27" s="55"/>
      <c r="Z27" s="7"/>
      <c r="AA27" s="63"/>
      <c r="AB27" s="49" t="str">
        <f t="shared" si="9"/>
        <v/>
      </c>
      <c r="AC27" s="56">
        <f t="shared" si="6"/>
        <v>0</v>
      </c>
      <c r="AD27" s="56">
        <f t="shared" si="7"/>
        <v>0</v>
      </c>
      <c r="AG27" s="51"/>
      <c r="AH27" s="51">
        <v>13</v>
      </c>
      <c r="AI27" s="51">
        <v>13</v>
      </c>
    </row>
    <row r="28" spans="1:35" ht="39.75" customHeight="1" x14ac:dyDescent="0.2">
      <c r="A28" t="str">
        <f t="shared" si="0"/>
        <v/>
      </c>
      <c r="B28" s="69" t="str">
        <f t="shared" si="1"/>
        <v/>
      </c>
      <c r="C28" s="69">
        <f t="shared" si="2"/>
        <v>0</v>
      </c>
      <c r="D28" s="69">
        <f t="shared" si="3"/>
        <v>0</v>
      </c>
      <c r="E28" s="88" t="e">
        <f>VLOOKUP(H28,データ!$B$2:$C$43,2,0)</f>
        <v>#N/A</v>
      </c>
      <c r="F28" s="69" t="str">
        <f t="shared" si="4"/>
        <v/>
      </c>
      <c r="G28" s="69" t="str">
        <f t="shared" si="8"/>
        <v/>
      </c>
      <c r="H28" s="80" t="str">
        <f t="shared" si="5"/>
        <v/>
      </c>
      <c r="I28" s="50">
        <v>14</v>
      </c>
      <c r="J28" s="62"/>
      <c r="K28" s="13"/>
      <c r="L28" s="14" ph="1"/>
      <c r="M28" s="58"/>
      <c r="N28" s="58"/>
      <c r="O28" s="93"/>
      <c r="P28" s="92"/>
      <c r="Q28" s="52"/>
      <c r="R28" s="7"/>
      <c r="S28" s="52"/>
      <c r="T28" s="55"/>
      <c r="U28" s="55"/>
      <c r="V28" s="55"/>
      <c r="W28" s="55"/>
      <c r="X28" s="55"/>
      <c r="Y28" s="55"/>
      <c r="Z28" s="7"/>
      <c r="AA28" s="63"/>
      <c r="AB28" s="49" t="str">
        <f t="shared" si="9"/>
        <v/>
      </c>
      <c r="AC28" s="56">
        <f t="shared" si="6"/>
        <v>0</v>
      </c>
      <c r="AD28" s="56">
        <f t="shared" si="7"/>
        <v>0</v>
      </c>
      <c r="AG28" s="51"/>
      <c r="AH28" s="51">
        <v>14</v>
      </c>
      <c r="AI28" s="51">
        <v>14</v>
      </c>
    </row>
    <row r="29" spans="1:35" ht="39.75" customHeight="1" x14ac:dyDescent="0.2">
      <c r="A29" t="str">
        <f t="shared" si="0"/>
        <v/>
      </c>
      <c r="B29" s="69" t="str">
        <f t="shared" si="1"/>
        <v/>
      </c>
      <c r="C29" s="69">
        <f t="shared" si="2"/>
        <v>0</v>
      </c>
      <c r="D29" s="69">
        <f t="shared" si="3"/>
        <v>0</v>
      </c>
      <c r="E29" s="88" t="e">
        <f>VLOOKUP(H29,データ!$B$2:$C$43,2,0)</f>
        <v>#N/A</v>
      </c>
      <c r="F29" s="69" t="str">
        <f t="shared" si="4"/>
        <v/>
      </c>
      <c r="G29" s="69" t="str">
        <f t="shared" si="8"/>
        <v/>
      </c>
      <c r="H29" s="80" t="str">
        <f t="shared" si="5"/>
        <v/>
      </c>
      <c r="I29" s="50">
        <v>15</v>
      </c>
      <c r="J29" s="62"/>
      <c r="K29" s="13"/>
      <c r="L29" s="14" ph="1"/>
      <c r="M29" s="58"/>
      <c r="N29" s="58"/>
      <c r="O29" s="93"/>
      <c r="P29" s="92"/>
      <c r="Q29" s="52"/>
      <c r="R29" s="7"/>
      <c r="S29" s="52"/>
      <c r="T29" s="55"/>
      <c r="U29" s="55"/>
      <c r="V29" s="55"/>
      <c r="W29" s="55"/>
      <c r="X29" s="55"/>
      <c r="Y29" s="55"/>
      <c r="Z29" s="7"/>
      <c r="AA29" s="63"/>
      <c r="AB29" s="49" t="str">
        <f t="shared" si="9"/>
        <v/>
      </c>
      <c r="AC29" s="56">
        <f t="shared" si="6"/>
        <v>0</v>
      </c>
      <c r="AD29" s="56">
        <f t="shared" si="7"/>
        <v>0</v>
      </c>
      <c r="AG29" s="51"/>
      <c r="AH29" s="51">
        <v>15</v>
      </c>
      <c r="AI29" s="51">
        <v>15</v>
      </c>
    </row>
    <row r="30" spans="1:35" ht="39.75" customHeight="1" x14ac:dyDescent="0.2">
      <c r="A30" t="str">
        <f t="shared" si="0"/>
        <v/>
      </c>
      <c r="B30" s="69" t="str">
        <f t="shared" si="1"/>
        <v/>
      </c>
      <c r="C30" s="69">
        <f t="shared" si="2"/>
        <v>0</v>
      </c>
      <c r="D30" s="69">
        <f t="shared" si="3"/>
        <v>0</v>
      </c>
      <c r="E30" s="88" t="e">
        <f>VLOOKUP(H30,データ!$B$2:$C$43,2,0)</f>
        <v>#N/A</v>
      </c>
      <c r="F30" s="69" t="str">
        <f t="shared" si="4"/>
        <v/>
      </c>
      <c r="G30" s="69" t="str">
        <f t="shared" si="8"/>
        <v/>
      </c>
      <c r="H30" s="80" t="str">
        <f t="shared" si="5"/>
        <v/>
      </c>
      <c r="I30" s="50">
        <v>16</v>
      </c>
      <c r="J30" s="62"/>
      <c r="K30" s="13"/>
      <c r="L30" s="14" ph="1"/>
      <c r="M30" s="58"/>
      <c r="N30" s="58"/>
      <c r="O30" s="93"/>
      <c r="P30" s="92"/>
      <c r="Q30" s="52"/>
      <c r="R30" s="7"/>
      <c r="S30" s="52"/>
      <c r="T30" s="55"/>
      <c r="U30" s="55"/>
      <c r="V30" s="55"/>
      <c r="W30" s="55"/>
      <c r="X30" s="55"/>
      <c r="Y30" s="55"/>
      <c r="Z30" s="7"/>
      <c r="AA30" s="63"/>
      <c r="AB30" s="49" t="str">
        <f t="shared" si="9"/>
        <v/>
      </c>
      <c r="AC30" s="56">
        <f t="shared" si="6"/>
        <v>0</v>
      </c>
      <c r="AD30" s="56">
        <f t="shared" si="7"/>
        <v>0</v>
      </c>
      <c r="AG30" s="51"/>
      <c r="AH30" s="51">
        <v>16</v>
      </c>
      <c r="AI30" s="51">
        <v>16</v>
      </c>
    </row>
    <row r="31" spans="1:35" ht="39.75" customHeight="1" x14ac:dyDescent="0.2">
      <c r="A31" t="str">
        <f t="shared" si="0"/>
        <v/>
      </c>
      <c r="B31" s="69" t="str">
        <f t="shared" si="1"/>
        <v/>
      </c>
      <c r="C31" s="69">
        <f t="shared" si="2"/>
        <v>0</v>
      </c>
      <c r="D31" s="69">
        <f t="shared" si="3"/>
        <v>0</v>
      </c>
      <c r="E31" s="88" t="e">
        <f>VLOOKUP(H31,データ!$B$2:$C$43,2,0)</f>
        <v>#N/A</v>
      </c>
      <c r="F31" s="69" t="str">
        <f t="shared" si="4"/>
        <v/>
      </c>
      <c r="G31" s="69" t="str">
        <f t="shared" si="8"/>
        <v/>
      </c>
      <c r="H31" s="80" t="str">
        <f t="shared" si="5"/>
        <v/>
      </c>
      <c r="I31" s="50">
        <v>17</v>
      </c>
      <c r="J31" s="62"/>
      <c r="K31" s="13"/>
      <c r="L31" s="14" ph="1"/>
      <c r="M31" s="58"/>
      <c r="N31" s="58"/>
      <c r="O31" s="93"/>
      <c r="P31" s="92"/>
      <c r="Q31" s="52"/>
      <c r="R31" s="49"/>
      <c r="S31" s="52"/>
      <c r="T31" s="55"/>
      <c r="U31" s="55"/>
      <c r="V31" s="55"/>
      <c r="W31" s="55"/>
      <c r="X31" s="55"/>
      <c r="Y31" s="55"/>
      <c r="Z31" s="49"/>
      <c r="AA31" s="63"/>
      <c r="AB31" s="49" t="str">
        <f t="shared" si="9"/>
        <v/>
      </c>
      <c r="AC31" s="56">
        <f t="shared" si="6"/>
        <v>0</v>
      </c>
      <c r="AD31" s="56">
        <f t="shared" si="7"/>
        <v>0</v>
      </c>
      <c r="AG31" s="51"/>
      <c r="AH31" s="51">
        <v>17</v>
      </c>
      <c r="AI31" s="51">
        <v>17</v>
      </c>
    </row>
    <row r="32" spans="1:35" ht="39.75" customHeight="1" x14ac:dyDescent="0.2">
      <c r="B32" s="95"/>
      <c r="C32" s="95"/>
      <c r="D32" s="95"/>
      <c r="E32" s="88"/>
      <c r="F32" s="95"/>
      <c r="G32" s="95"/>
      <c r="H32" s="80"/>
      <c r="I32" s="50">
        <v>18</v>
      </c>
      <c r="J32" s="62"/>
      <c r="K32" s="13"/>
      <c r="L32" s="14" ph="1"/>
      <c r="M32" s="58"/>
      <c r="N32" s="58"/>
      <c r="O32" s="93"/>
      <c r="P32" s="96"/>
      <c r="Q32" s="52"/>
      <c r="R32" s="94"/>
      <c r="S32" s="52"/>
      <c r="T32" s="55"/>
      <c r="U32" s="55"/>
      <c r="V32" s="55"/>
      <c r="W32" s="55"/>
      <c r="X32" s="55"/>
      <c r="Y32" s="55"/>
      <c r="Z32" s="94"/>
      <c r="AA32" s="63"/>
      <c r="AB32" s="94" t="str">
        <f t="shared" ref="AB32:AB34" si="10">IF(M32="","",DATEDIF(M32,$AB$4,"Y"))</f>
        <v/>
      </c>
      <c r="AC32" s="94">
        <f t="shared" ref="AC32:AC34" si="11">COUNTA(T32:V32)</f>
        <v>0</v>
      </c>
      <c r="AD32" s="94">
        <f t="shared" ref="AD32:AD34" si="12">COUNTA(W32:Y32)</f>
        <v>0</v>
      </c>
      <c r="AE32" s="95"/>
      <c r="AG32" s="51"/>
      <c r="AH32" s="51">
        <v>18</v>
      </c>
      <c r="AI32" s="51">
        <v>18</v>
      </c>
    </row>
    <row r="33" spans="1:35" ht="39.75" customHeight="1" x14ac:dyDescent="0.2">
      <c r="B33" s="95"/>
      <c r="C33" s="95"/>
      <c r="D33" s="95"/>
      <c r="E33" s="88"/>
      <c r="F33" s="95"/>
      <c r="G33" s="95"/>
      <c r="H33" s="80"/>
      <c r="I33" s="50">
        <v>19</v>
      </c>
      <c r="J33" s="62"/>
      <c r="K33" s="13"/>
      <c r="L33" s="14" ph="1"/>
      <c r="M33" s="58"/>
      <c r="N33" s="58"/>
      <c r="O33" s="93"/>
      <c r="P33" s="96"/>
      <c r="Q33" s="52"/>
      <c r="R33" s="94"/>
      <c r="S33" s="52"/>
      <c r="T33" s="55"/>
      <c r="U33" s="55"/>
      <c r="V33" s="55"/>
      <c r="W33" s="55"/>
      <c r="X33" s="55"/>
      <c r="Y33" s="55"/>
      <c r="Z33" s="94"/>
      <c r="AA33" s="63"/>
      <c r="AB33" s="94" t="str">
        <f t="shared" si="10"/>
        <v/>
      </c>
      <c r="AC33" s="94">
        <f t="shared" si="11"/>
        <v>0</v>
      </c>
      <c r="AD33" s="94">
        <f t="shared" si="12"/>
        <v>0</v>
      </c>
      <c r="AE33" s="95"/>
      <c r="AG33" s="51"/>
      <c r="AH33" s="51">
        <v>19</v>
      </c>
      <c r="AI33" s="51">
        <v>19</v>
      </c>
    </row>
    <row r="34" spans="1:35" ht="39.75" customHeight="1" x14ac:dyDescent="0.2">
      <c r="B34" s="95"/>
      <c r="C34" s="95"/>
      <c r="D34" s="95"/>
      <c r="E34" s="88"/>
      <c r="F34" s="95"/>
      <c r="G34" s="95"/>
      <c r="H34" s="80"/>
      <c r="I34" s="50">
        <v>20</v>
      </c>
      <c r="J34" s="62"/>
      <c r="K34" s="13"/>
      <c r="L34" s="14" ph="1"/>
      <c r="M34" s="58"/>
      <c r="N34" s="58"/>
      <c r="O34" s="93"/>
      <c r="P34" s="96"/>
      <c r="Q34" s="52"/>
      <c r="R34" s="94"/>
      <c r="S34" s="52"/>
      <c r="T34" s="55"/>
      <c r="U34" s="55"/>
      <c r="V34" s="55"/>
      <c r="W34" s="55"/>
      <c r="X34" s="55"/>
      <c r="Y34" s="55"/>
      <c r="Z34" s="94"/>
      <c r="AA34" s="63"/>
      <c r="AB34" s="94" t="str">
        <f t="shared" si="10"/>
        <v/>
      </c>
      <c r="AC34" s="94">
        <f t="shared" si="11"/>
        <v>0</v>
      </c>
      <c r="AD34" s="94">
        <f t="shared" si="12"/>
        <v>0</v>
      </c>
      <c r="AE34" s="95"/>
      <c r="AG34" s="51"/>
      <c r="AH34" s="51">
        <v>20</v>
      </c>
      <c r="AI34" s="51">
        <v>20</v>
      </c>
    </row>
    <row r="35" spans="1:35" ht="39.75" customHeight="1" x14ac:dyDescent="0.2">
      <c r="B35" s="95"/>
      <c r="C35" s="95"/>
      <c r="D35" s="95"/>
      <c r="E35" s="88"/>
      <c r="F35" s="95"/>
      <c r="G35" s="95"/>
      <c r="H35" s="80"/>
      <c r="I35" s="50">
        <v>21</v>
      </c>
      <c r="J35" s="62"/>
      <c r="K35" s="13"/>
      <c r="L35" s="14" ph="1"/>
      <c r="M35" s="58"/>
      <c r="N35" s="58"/>
      <c r="O35" s="93"/>
      <c r="P35" s="96"/>
      <c r="Q35" s="52"/>
      <c r="R35" s="94"/>
      <c r="S35" s="52"/>
      <c r="T35" s="55"/>
      <c r="U35" s="55"/>
      <c r="V35" s="55"/>
      <c r="W35" s="55"/>
      <c r="X35" s="55"/>
      <c r="Y35" s="55"/>
      <c r="Z35" s="94"/>
      <c r="AA35" s="63"/>
      <c r="AB35" s="94" t="str">
        <f t="shared" ref="AB35:AB39" si="13">IF(M35="","",DATEDIF(M35,$AB$4,"Y"))</f>
        <v/>
      </c>
      <c r="AC35" s="94">
        <f t="shared" ref="AC35:AC39" si="14">COUNTA(T35:V35)</f>
        <v>0</v>
      </c>
      <c r="AD35" s="94">
        <f t="shared" ref="AD35:AD39" si="15">COUNTA(W35:Y35)</f>
        <v>0</v>
      </c>
      <c r="AE35" s="95"/>
      <c r="AG35" s="51"/>
      <c r="AH35" s="51">
        <v>21</v>
      </c>
      <c r="AI35" s="51">
        <v>21</v>
      </c>
    </row>
    <row r="36" spans="1:35" ht="39.75" customHeight="1" x14ac:dyDescent="0.2">
      <c r="B36" s="95"/>
      <c r="C36" s="95"/>
      <c r="D36" s="95"/>
      <c r="E36" s="88"/>
      <c r="F36" s="95"/>
      <c r="G36" s="95"/>
      <c r="H36" s="80"/>
      <c r="I36" s="50">
        <v>22</v>
      </c>
      <c r="J36" s="62"/>
      <c r="K36" s="13"/>
      <c r="L36" s="14" ph="1"/>
      <c r="M36" s="58"/>
      <c r="N36" s="58"/>
      <c r="O36" s="93"/>
      <c r="P36" s="96"/>
      <c r="Q36" s="52"/>
      <c r="R36" s="94"/>
      <c r="S36" s="52"/>
      <c r="T36" s="55"/>
      <c r="U36" s="55"/>
      <c r="V36" s="55"/>
      <c r="W36" s="55"/>
      <c r="X36" s="55"/>
      <c r="Y36" s="55"/>
      <c r="Z36" s="94"/>
      <c r="AA36" s="63"/>
      <c r="AB36" s="94" t="str">
        <f t="shared" si="13"/>
        <v/>
      </c>
      <c r="AC36" s="94">
        <f t="shared" si="14"/>
        <v>0</v>
      </c>
      <c r="AD36" s="94">
        <f t="shared" si="15"/>
        <v>0</v>
      </c>
      <c r="AE36" s="95"/>
      <c r="AG36" s="51"/>
      <c r="AH36" s="51">
        <v>22</v>
      </c>
      <c r="AI36" s="51">
        <v>22</v>
      </c>
    </row>
    <row r="37" spans="1:35" ht="39.75" customHeight="1" x14ac:dyDescent="0.2">
      <c r="B37" s="95"/>
      <c r="C37" s="95"/>
      <c r="D37" s="95"/>
      <c r="E37" s="88"/>
      <c r="F37" s="95"/>
      <c r="G37" s="95"/>
      <c r="H37" s="80"/>
      <c r="I37" s="50">
        <v>23</v>
      </c>
      <c r="J37" s="62"/>
      <c r="K37" s="13"/>
      <c r="L37" s="14" ph="1"/>
      <c r="M37" s="58"/>
      <c r="N37" s="58"/>
      <c r="O37" s="93"/>
      <c r="P37" s="96"/>
      <c r="Q37" s="52"/>
      <c r="R37" s="94"/>
      <c r="S37" s="52"/>
      <c r="T37" s="55"/>
      <c r="U37" s="55"/>
      <c r="V37" s="55"/>
      <c r="W37" s="55"/>
      <c r="X37" s="55"/>
      <c r="Y37" s="55"/>
      <c r="Z37" s="94"/>
      <c r="AA37" s="63"/>
      <c r="AB37" s="94" t="str">
        <f t="shared" si="13"/>
        <v/>
      </c>
      <c r="AC37" s="94">
        <f t="shared" si="14"/>
        <v>0</v>
      </c>
      <c r="AD37" s="94">
        <f t="shared" si="15"/>
        <v>0</v>
      </c>
      <c r="AE37" s="95"/>
      <c r="AG37" s="51"/>
      <c r="AH37" s="51">
        <v>23</v>
      </c>
      <c r="AI37" s="51">
        <v>23</v>
      </c>
    </row>
    <row r="38" spans="1:35" ht="39.75" customHeight="1" x14ac:dyDescent="0.2">
      <c r="A38" t="str">
        <f t="shared" si="0"/>
        <v/>
      </c>
      <c r="B38" s="69" t="str">
        <f t="shared" si="1"/>
        <v/>
      </c>
      <c r="C38" s="69">
        <f t="shared" si="2"/>
        <v>0</v>
      </c>
      <c r="D38" s="69">
        <f t="shared" si="3"/>
        <v>0</v>
      </c>
      <c r="E38" s="88" t="e">
        <f>VLOOKUP(H38,データ!$B$2:$C$43,2,0)</f>
        <v>#N/A</v>
      </c>
      <c r="F38" s="69" t="str">
        <f t="shared" si="4"/>
        <v/>
      </c>
      <c r="G38" s="69" t="str">
        <f t="shared" si="8"/>
        <v/>
      </c>
      <c r="H38" s="80" t="str">
        <f t="shared" si="5"/>
        <v/>
      </c>
      <c r="I38" s="50">
        <v>24</v>
      </c>
      <c r="J38" s="62"/>
      <c r="K38" s="13"/>
      <c r="L38" s="14" ph="1"/>
      <c r="M38" s="58"/>
      <c r="N38" s="58"/>
      <c r="O38" s="93"/>
      <c r="P38" s="96"/>
      <c r="Q38" s="52"/>
      <c r="R38" s="94"/>
      <c r="S38" s="52"/>
      <c r="T38" s="55"/>
      <c r="U38" s="55"/>
      <c r="V38" s="55"/>
      <c r="W38" s="55"/>
      <c r="X38" s="55"/>
      <c r="Y38" s="55"/>
      <c r="Z38" s="94"/>
      <c r="AA38" s="63"/>
      <c r="AB38" s="94" t="str">
        <f t="shared" si="13"/>
        <v/>
      </c>
      <c r="AC38" s="94">
        <f t="shared" si="14"/>
        <v>0</v>
      </c>
      <c r="AD38" s="94">
        <f t="shared" si="15"/>
        <v>0</v>
      </c>
      <c r="AE38" s="95"/>
      <c r="AG38" s="51"/>
      <c r="AH38" s="51">
        <v>24</v>
      </c>
      <c r="AI38" s="51">
        <v>24</v>
      </c>
    </row>
    <row r="39" spans="1:35" ht="39.75" customHeight="1" x14ac:dyDescent="0.2">
      <c r="A39" t="str">
        <f t="shared" si="0"/>
        <v/>
      </c>
      <c r="B39" s="69" t="str">
        <f t="shared" si="1"/>
        <v/>
      </c>
      <c r="C39" s="69">
        <f t="shared" si="2"/>
        <v>0</v>
      </c>
      <c r="D39" s="69">
        <f t="shared" si="3"/>
        <v>0</v>
      </c>
      <c r="E39" s="88" t="e">
        <f>VLOOKUP(H39,データ!$B$2:$C$43,2,0)</f>
        <v>#N/A</v>
      </c>
      <c r="F39" s="69" t="str">
        <f t="shared" si="4"/>
        <v/>
      </c>
      <c r="G39" s="69" t="str">
        <f t="shared" si="8"/>
        <v/>
      </c>
      <c r="H39" s="80" t="str">
        <f t="shared" si="5"/>
        <v/>
      </c>
      <c r="I39" s="50">
        <v>25</v>
      </c>
      <c r="J39" s="62"/>
      <c r="K39" s="13"/>
      <c r="L39" s="14" ph="1"/>
      <c r="M39" s="58"/>
      <c r="N39" s="58"/>
      <c r="O39" s="93"/>
      <c r="P39" s="96"/>
      <c r="Q39" s="52"/>
      <c r="R39" s="94"/>
      <c r="S39" s="52"/>
      <c r="T39" s="55"/>
      <c r="U39" s="55"/>
      <c r="V39" s="55"/>
      <c r="W39" s="55"/>
      <c r="X39" s="55"/>
      <c r="Y39" s="55"/>
      <c r="Z39" s="94"/>
      <c r="AA39" s="63"/>
      <c r="AB39" s="94" t="str">
        <f t="shared" si="13"/>
        <v/>
      </c>
      <c r="AC39" s="94">
        <f t="shared" si="14"/>
        <v>0</v>
      </c>
      <c r="AD39" s="94">
        <f t="shared" si="15"/>
        <v>0</v>
      </c>
      <c r="AE39" s="95"/>
      <c r="AG39" s="51"/>
      <c r="AH39" s="51">
        <v>25</v>
      </c>
      <c r="AI39" s="51">
        <v>25</v>
      </c>
    </row>
    <row r="40" spans="1:35" ht="42.75" customHeight="1" x14ac:dyDescent="0.2">
      <c r="A40" t="str">
        <f t="shared" si="0"/>
        <v/>
      </c>
      <c r="B40" s="69" t="str">
        <f t="shared" si="1"/>
        <v/>
      </c>
      <c r="C40" s="69">
        <f t="shared" si="2"/>
        <v>0</v>
      </c>
      <c r="D40" s="69">
        <f t="shared" si="3"/>
        <v>0</v>
      </c>
      <c r="E40" s="88" t="e">
        <f>VLOOKUP(H40,データ!$B$2:$C$43,2,0)</f>
        <v>#N/A</v>
      </c>
      <c r="F40" s="69" t="str">
        <f t="shared" si="4"/>
        <v/>
      </c>
      <c r="G40" s="69" t="str">
        <f t="shared" si="8"/>
        <v/>
      </c>
      <c r="H40" s="80" t="str">
        <f t="shared" si="5"/>
        <v/>
      </c>
      <c r="I40" s="50">
        <v>25</v>
      </c>
      <c r="J40" s="62"/>
      <c r="K40" s="72"/>
      <c r="L40" s="14" ph="1"/>
      <c r="M40" s="58"/>
      <c r="N40" s="58"/>
      <c r="O40" s="93"/>
      <c r="P40" s="92"/>
      <c r="Q40" s="52"/>
      <c r="R40" s="49"/>
      <c r="S40" s="52"/>
      <c r="T40" s="55"/>
      <c r="U40" s="55"/>
      <c r="V40" s="55"/>
      <c r="W40" s="55"/>
      <c r="X40" s="55"/>
      <c r="Y40" s="55"/>
      <c r="Z40" s="49"/>
      <c r="AA40" s="63"/>
      <c r="AB40" s="49" t="str">
        <f t="shared" si="9"/>
        <v/>
      </c>
      <c r="AC40" s="56">
        <f t="shared" si="6"/>
        <v>0</v>
      </c>
      <c r="AD40" s="56">
        <f t="shared" si="7"/>
        <v>0</v>
      </c>
    </row>
    <row r="41" spans="1:35" ht="42.75" customHeight="1" x14ac:dyDescent="0.2">
      <c r="A41" t="str">
        <f t="shared" si="0"/>
        <v/>
      </c>
      <c r="B41" s="69" t="str">
        <f t="shared" si="1"/>
        <v/>
      </c>
      <c r="C41" s="69">
        <f t="shared" si="2"/>
        <v>0</v>
      </c>
      <c r="D41" s="69">
        <f t="shared" si="3"/>
        <v>0</v>
      </c>
      <c r="E41" s="88" t="e">
        <f>VLOOKUP(H41,データ!B22:C63,2,0)</f>
        <v>#N/A</v>
      </c>
      <c r="F41" s="69" t="str">
        <f t="shared" si="4"/>
        <v/>
      </c>
      <c r="G41" s="69" t="str">
        <f t="shared" si="8"/>
        <v/>
      </c>
      <c r="H41" s="80" t="str">
        <f t="shared" si="5"/>
        <v/>
      </c>
      <c r="I41" s="50">
        <v>26</v>
      </c>
      <c r="J41" s="62"/>
      <c r="K41" s="13"/>
      <c r="L41" s="14" ph="1"/>
      <c r="M41" s="57"/>
      <c r="N41" s="58"/>
      <c r="O41" s="30"/>
      <c r="P41" s="63"/>
      <c r="Q41" s="52"/>
      <c r="R41" s="49"/>
      <c r="S41" s="52"/>
      <c r="T41" s="55"/>
      <c r="U41" s="55"/>
      <c r="V41" s="55"/>
      <c r="W41" s="55"/>
      <c r="X41" s="55"/>
      <c r="Y41" s="55"/>
      <c r="Z41" s="49"/>
      <c r="AA41" s="63"/>
      <c r="AB41" s="49" t="str">
        <f t="shared" si="9"/>
        <v/>
      </c>
      <c r="AC41" s="56">
        <f t="shared" si="6"/>
        <v>0</v>
      </c>
      <c r="AD41" s="56">
        <f t="shared" si="7"/>
        <v>0</v>
      </c>
    </row>
    <row r="42" spans="1:35" ht="42.75" customHeight="1" x14ac:dyDescent="0.2">
      <c r="A42" t="str">
        <f t="shared" si="0"/>
        <v/>
      </c>
      <c r="B42" s="69" t="str">
        <f t="shared" si="1"/>
        <v/>
      </c>
      <c r="C42" s="69">
        <f t="shared" si="2"/>
        <v>0</v>
      </c>
      <c r="D42" s="69">
        <f t="shared" si="3"/>
        <v>0</v>
      </c>
      <c r="E42" s="88" t="e">
        <f>VLOOKUP(H42,データ!B23:C64,2,0)</f>
        <v>#N/A</v>
      </c>
      <c r="F42" s="69" t="str">
        <f t="shared" si="4"/>
        <v/>
      </c>
      <c r="G42" s="69" t="str">
        <f t="shared" si="8"/>
        <v/>
      </c>
      <c r="H42" s="80" t="str">
        <f t="shared" si="5"/>
        <v/>
      </c>
      <c r="I42" s="50">
        <v>27</v>
      </c>
      <c r="J42" s="62"/>
      <c r="K42" s="13"/>
      <c r="L42" s="14" ph="1"/>
      <c r="M42" s="57"/>
      <c r="N42" s="58"/>
      <c r="O42" s="30"/>
      <c r="P42" s="63"/>
      <c r="Q42" s="52"/>
      <c r="R42" s="49"/>
      <c r="S42" s="52"/>
      <c r="T42" s="55"/>
      <c r="U42" s="55"/>
      <c r="V42" s="55"/>
      <c r="W42" s="55"/>
      <c r="X42" s="55"/>
      <c r="Y42" s="55"/>
      <c r="Z42" s="49"/>
      <c r="AA42" s="63"/>
      <c r="AB42" s="49" t="str">
        <f t="shared" si="9"/>
        <v/>
      </c>
      <c r="AC42" s="56">
        <f t="shared" si="6"/>
        <v>0</v>
      </c>
      <c r="AD42" s="56">
        <f t="shared" si="7"/>
        <v>0</v>
      </c>
    </row>
    <row r="43" spans="1:35" ht="42.75" customHeight="1" x14ac:dyDescent="0.2">
      <c r="A43" t="str">
        <f t="shared" si="0"/>
        <v/>
      </c>
      <c r="B43" s="69" t="str">
        <f t="shared" si="1"/>
        <v/>
      </c>
      <c r="C43" s="69">
        <f t="shared" si="2"/>
        <v>0</v>
      </c>
      <c r="D43" s="69">
        <f t="shared" si="3"/>
        <v>0</v>
      </c>
      <c r="E43" s="88" t="e">
        <f>VLOOKUP(H43,データ!B24:C65,2,0)</f>
        <v>#N/A</v>
      </c>
      <c r="F43" s="69" t="str">
        <f t="shared" si="4"/>
        <v/>
      </c>
      <c r="G43" s="69" t="str">
        <f t="shared" si="8"/>
        <v/>
      </c>
      <c r="H43" s="80" t="str">
        <f t="shared" si="5"/>
        <v/>
      </c>
      <c r="I43" s="50">
        <v>28</v>
      </c>
      <c r="J43" s="62"/>
      <c r="K43" s="13"/>
      <c r="L43" s="14" ph="1"/>
      <c r="M43" s="57"/>
      <c r="N43" s="58"/>
      <c r="O43" s="30"/>
      <c r="P43" s="63"/>
      <c r="Q43" s="52"/>
      <c r="R43" s="49"/>
      <c r="S43" s="52"/>
      <c r="T43" s="55"/>
      <c r="U43" s="55"/>
      <c r="V43" s="55"/>
      <c r="W43" s="55"/>
      <c r="X43" s="55"/>
      <c r="Y43" s="55"/>
      <c r="Z43" s="49"/>
      <c r="AA43" s="63"/>
      <c r="AB43" s="49" t="str">
        <f t="shared" si="9"/>
        <v/>
      </c>
      <c r="AC43" s="56">
        <f t="shared" si="6"/>
        <v>0</v>
      </c>
      <c r="AD43" s="56">
        <f t="shared" si="7"/>
        <v>0</v>
      </c>
    </row>
    <row r="44" spans="1:35" ht="42.75" customHeight="1" x14ac:dyDescent="0.2">
      <c r="A44" t="str">
        <f t="shared" si="0"/>
        <v/>
      </c>
      <c r="B44" s="69" t="str">
        <f t="shared" si="1"/>
        <v/>
      </c>
      <c r="C44" s="69">
        <f t="shared" si="2"/>
        <v>0</v>
      </c>
      <c r="D44" s="69">
        <f t="shared" si="3"/>
        <v>0</v>
      </c>
      <c r="E44" s="88" t="e">
        <f>VLOOKUP(H44,データ!B25:C66,2,0)</f>
        <v>#N/A</v>
      </c>
      <c r="F44" s="69" t="str">
        <f t="shared" si="4"/>
        <v/>
      </c>
      <c r="G44" s="69" t="str">
        <f t="shared" si="8"/>
        <v/>
      </c>
      <c r="H44" s="80" t="str">
        <f t="shared" si="5"/>
        <v/>
      </c>
      <c r="I44" s="50">
        <v>29</v>
      </c>
      <c r="J44" s="62"/>
      <c r="K44" s="13"/>
      <c r="L44" s="14" ph="1"/>
      <c r="M44" s="57"/>
      <c r="N44" s="58"/>
      <c r="O44" s="30"/>
      <c r="P44" s="63"/>
      <c r="Q44" s="52"/>
      <c r="R44" s="49"/>
      <c r="S44" s="52"/>
      <c r="T44" s="55"/>
      <c r="U44" s="55"/>
      <c r="V44" s="55"/>
      <c r="W44" s="55"/>
      <c r="X44" s="55"/>
      <c r="Y44" s="55"/>
      <c r="Z44" s="49"/>
      <c r="AA44" s="63"/>
      <c r="AB44" s="49" t="str">
        <f t="shared" si="9"/>
        <v/>
      </c>
      <c r="AC44" s="56">
        <f t="shared" si="6"/>
        <v>0</v>
      </c>
      <c r="AD44" s="56">
        <f t="shared" si="7"/>
        <v>0</v>
      </c>
    </row>
    <row r="45" spans="1:35" ht="42.75" customHeight="1" x14ac:dyDescent="0.2">
      <c r="A45" t="str">
        <f t="shared" si="0"/>
        <v/>
      </c>
      <c r="B45" s="69" t="str">
        <f t="shared" si="1"/>
        <v/>
      </c>
      <c r="C45" s="69">
        <f t="shared" si="2"/>
        <v>0</v>
      </c>
      <c r="D45" s="69">
        <f t="shared" si="3"/>
        <v>0</v>
      </c>
      <c r="E45" s="88" t="e">
        <f>VLOOKUP(H45,データ!B26:C67,2,0)</f>
        <v>#N/A</v>
      </c>
      <c r="F45" s="69" t="str">
        <f t="shared" si="4"/>
        <v/>
      </c>
      <c r="G45" s="69" t="str">
        <f t="shared" si="8"/>
        <v/>
      </c>
      <c r="H45" s="80" t="str">
        <f t="shared" si="5"/>
        <v/>
      </c>
      <c r="I45" s="50">
        <v>30</v>
      </c>
      <c r="J45" s="62"/>
      <c r="K45" s="13"/>
      <c r="L45" s="14" ph="1"/>
      <c r="M45" s="57"/>
      <c r="N45" s="58"/>
      <c r="O45" s="30"/>
      <c r="P45" s="63"/>
      <c r="Q45" s="52"/>
      <c r="R45" s="49"/>
      <c r="S45" s="52"/>
      <c r="T45" s="55"/>
      <c r="U45" s="55"/>
      <c r="V45" s="55"/>
      <c r="W45" s="55"/>
      <c r="X45" s="55"/>
      <c r="Y45" s="55"/>
      <c r="Z45" s="49"/>
      <c r="AA45" s="63"/>
      <c r="AB45" s="49" t="str">
        <f t="shared" si="9"/>
        <v/>
      </c>
      <c r="AC45" s="56">
        <f t="shared" si="6"/>
        <v>0</v>
      </c>
      <c r="AD45" s="56">
        <f t="shared" si="7"/>
        <v>0</v>
      </c>
    </row>
    <row r="46" spans="1:35" ht="42.75" customHeight="1" x14ac:dyDescent="0.15"/>
    <row r="47" spans="1:35" ht="23.25" x14ac:dyDescent="0.15">
      <c r="L47" s="6" ph="1"/>
    </row>
    <row r="48" spans="1:35" ht="23.25" x14ac:dyDescent="0.15">
      <c r="L48" s="6" ph="1"/>
    </row>
    <row r="49" spans="12:12" ht="23.25" x14ac:dyDescent="0.15">
      <c r="L49" s="6" ph="1"/>
    </row>
    <row r="50" spans="12:12" ht="23.25" x14ac:dyDescent="0.15">
      <c r="L50" s="6" ph="1"/>
    </row>
  </sheetData>
  <mergeCells count="46">
    <mergeCell ref="Y8:Z9"/>
    <mergeCell ref="T8:W9"/>
    <mergeCell ref="X8:X9"/>
    <mergeCell ref="H10:H14"/>
    <mergeCell ref="D10:D14"/>
    <mergeCell ref="E10:E14"/>
    <mergeCell ref="G10:G14"/>
    <mergeCell ref="R12:R14"/>
    <mergeCell ref="Q12:Q14"/>
    <mergeCell ref="I10:I14"/>
    <mergeCell ref="J10:J14"/>
    <mergeCell ref="K10:K14"/>
    <mergeCell ref="M10:M14"/>
    <mergeCell ref="I7:Y7"/>
    <mergeCell ref="J8:R8"/>
    <mergeCell ref="T11:T14"/>
    <mergeCell ref="U11:U14"/>
    <mergeCell ref="V11:V14"/>
    <mergeCell ref="W11:X11"/>
    <mergeCell ref="W12:W14"/>
    <mergeCell ref="X12:X14"/>
    <mergeCell ref="T10:V10"/>
    <mergeCell ref="L10:L11"/>
    <mergeCell ref="O12:O14"/>
    <mergeCell ref="P12:P14"/>
    <mergeCell ref="N10:N14"/>
    <mergeCell ref="O10:P11"/>
    <mergeCell ref="S12:S14"/>
    <mergeCell ref="Q10:S11"/>
    <mergeCell ref="I1:Z1"/>
    <mergeCell ref="J5:Y5"/>
    <mergeCell ref="J6:Y6"/>
    <mergeCell ref="T2:Z2"/>
    <mergeCell ref="J4:Z4"/>
    <mergeCell ref="I3:O3"/>
    <mergeCell ref="A10:A14"/>
    <mergeCell ref="AC10:AC14"/>
    <mergeCell ref="AD10:AD14"/>
    <mergeCell ref="Z10:Z14"/>
    <mergeCell ref="W10:Y10"/>
    <mergeCell ref="Y11:Y14"/>
    <mergeCell ref="AB10:AB14"/>
    <mergeCell ref="AA10:AA14"/>
    <mergeCell ref="B10:B14"/>
    <mergeCell ref="F10:F14"/>
    <mergeCell ref="C10:C14"/>
  </mergeCells>
  <phoneticPr fontId="18" alignment="distributed"/>
  <conditionalFormatting sqref="AB15:AB45">
    <cfRule type="expression" dxfId="3" priority="3">
      <formula>ISERROR($AB15)</formula>
    </cfRule>
    <cfRule type="expression" dxfId="2" priority="4">
      <formula>$AB15=""</formula>
    </cfRule>
  </conditionalFormatting>
  <conditionalFormatting sqref="AC15:AD45">
    <cfRule type="cellIs" dxfId="1" priority="1" operator="lessThan">
      <formula>1</formula>
    </cfRule>
    <cfRule type="cellIs" dxfId="0" priority="2" operator="greaterThan">
      <formula>1</formula>
    </cfRule>
  </conditionalFormatting>
  <dataValidations count="4">
    <dataValidation type="list" allowBlank="1" showInputMessage="1" showErrorMessage="1" sqref="Q15:Q45">
      <formula1>$AH$15:$AH$39</formula1>
    </dataValidation>
    <dataValidation type="list" allowBlank="1" showInputMessage="1" showErrorMessage="1" sqref="S15:S45">
      <formula1>$AI$15:$AI$21</formula1>
    </dataValidation>
    <dataValidation type="list" allowBlank="1" showInputMessage="1" showErrorMessage="1" sqref="T15:Y45">
      <formula1>$AG$15</formula1>
    </dataValidation>
    <dataValidation type="list" allowBlank="1" showInputMessage="1" showErrorMessage="1" sqref="K15:K45">
      <formula1>$AG$16:$AG$22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75" orientation="landscape" r:id="rId1"/>
  <headerFooter alignWithMargins="0"/>
  <rowBreaks count="2" manualBreakCount="2">
    <brk id="26" min="8" max="26" man="1"/>
    <brk id="38" min="8" max="26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B74"/>
  <sheetViews>
    <sheetView tabSelected="1" topLeftCell="A22" zoomScaleNormal="100" zoomScaleSheetLayoutView="80" workbookViewId="0">
      <selection activeCell="H36" sqref="H36"/>
    </sheetView>
  </sheetViews>
  <sheetFormatPr defaultRowHeight="14.25" x14ac:dyDescent="0.15"/>
  <cols>
    <col min="1" max="1" width="15.25" style="23" customWidth="1"/>
    <col min="2" max="2" width="5.125" style="23" customWidth="1"/>
    <col min="3" max="3" width="13.125" style="23" customWidth="1"/>
    <col min="4" max="8" width="14" style="23" customWidth="1"/>
    <col min="9" max="9" width="3.25" style="23" customWidth="1"/>
    <col min="10" max="10" width="11.5" style="23" customWidth="1"/>
    <col min="11" max="11" width="14" style="23" customWidth="1"/>
    <col min="12" max="12" width="9" style="23"/>
    <col min="13" max="14" width="9" style="23" customWidth="1"/>
    <col min="15" max="16384" width="9" style="23"/>
  </cols>
  <sheetData>
    <row r="1" spans="2:28" ht="21" customHeight="1" x14ac:dyDescent="0.15">
      <c r="B1" s="189" t="s">
        <v>311</v>
      </c>
      <c r="C1" s="189"/>
    </row>
    <row r="2" spans="2:28" ht="33" customHeight="1" x14ac:dyDescent="0.15">
      <c r="B2" s="190" t="s">
        <v>302</v>
      </c>
      <c r="C2" s="190"/>
      <c r="D2" s="190"/>
      <c r="E2" s="190"/>
      <c r="F2" s="190"/>
      <c r="G2" s="190"/>
      <c r="H2" s="190"/>
      <c r="I2" s="190"/>
      <c r="J2" s="190"/>
      <c r="K2" s="190"/>
      <c r="Z2" s="104"/>
      <c r="AA2" s="104"/>
      <c r="AB2" s="104"/>
    </row>
    <row r="3" spans="2:28" ht="33" customHeight="1" x14ac:dyDescent="0.2">
      <c r="B3" s="193" t="s">
        <v>310</v>
      </c>
      <c r="C3" s="193"/>
      <c r="D3" s="193"/>
      <c r="E3" s="25"/>
      <c r="F3" s="25"/>
      <c r="G3" s="109"/>
      <c r="H3" s="195" t="s">
        <v>301</v>
      </c>
      <c r="I3" s="195"/>
      <c r="J3" s="195"/>
      <c r="K3" s="195"/>
      <c r="Z3" s="104"/>
      <c r="AA3" s="104"/>
      <c r="AB3" s="104"/>
    </row>
    <row r="4" spans="2:28" ht="12" customHeight="1" x14ac:dyDescent="0.15">
      <c r="B4" s="194"/>
      <c r="C4" s="194"/>
      <c r="G4" s="25"/>
      <c r="H4" s="25"/>
      <c r="I4" s="25"/>
      <c r="J4" s="25"/>
      <c r="K4" s="25"/>
      <c r="Z4" s="104"/>
      <c r="AA4" s="104"/>
      <c r="AB4" s="104"/>
    </row>
    <row r="5" spans="2:28" s="25" customFormat="1" ht="21" customHeight="1" x14ac:dyDescent="0.15">
      <c r="B5" s="196"/>
      <c r="C5" s="196" t="s">
        <v>129</v>
      </c>
      <c r="D5" s="201" t="s">
        <v>2</v>
      </c>
      <c r="E5" s="202"/>
      <c r="F5" s="196" t="s">
        <v>128</v>
      </c>
      <c r="G5" s="199" t="s">
        <v>300</v>
      </c>
      <c r="H5" s="200"/>
      <c r="I5" s="201" t="s">
        <v>281</v>
      </c>
      <c r="J5" s="202"/>
      <c r="K5" s="196" t="s">
        <v>291</v>
      </c>
      <c r="Z5" s="105"/>
      <c r="AA5" s="105"/>
      <c r="AB5" s="105"/>
    </row>
    <row r="6" spans="2:28" s="25" customFormat="1" ht="21" customHeight="1" x14ac:dyDescent="0.15">
      <c r="B6" s="197"/>
      <c r="C6" s="197"/>
      <c r="D6" s="203"/>
      <c r="E6" s="204"/>
      <c r="F6" s="197"/>
      <c r="G6" s="134" t="s">
        <v>299</v>
      </c>
      <c r="H6" s="135" t="s">
        <v>297</v>
      </c>
      <c r="I6" s="203"/>
      <c r="J6" s="204"/>
      <c r="K6" s="197"/>
      <c r="Z6" s="105"/>
      <c r="AA6" s="105"/>
      <c r="AB6" s="105"/>
    </row>
    <row r="7" spans="2:28" ht="28.5" customHeight="1" x14ac:dyDescent="0.15">
      <c r="B7" s="24">
        <v>1</v>
      </c>
      <c r="C7" s="117"/>
      <c r="D7" s="191"/>
      <c r="E7" s="192"/>
      <c r="F7" s="117"/>
      <c r="G7" s="118"/>
      <c r="H7" s="127"/>
      <c r="I7" s="191"/>
      <c r="J7" s="192"/>
      <c r="K7" s="117"/>
      <c r="Z7" s="104"/>
      <c r="AA7" s="104"/>
      <c r="AB7" s="104"/>
    </row>
    <row r="8" spans="2:28" ht="28.5" customHeight="1" x14ac:dyDescent="0.15">
      <c r="B8" s="24">
        <v>2</v>
      </c>
      <c r="C8" s="117"/>
      <c r="D8" s="191"/>
      <c r="E8" s="192"/>
      <c r="F8" s="117"/>
      <c r="G8" s="118"/>
      <c r="H8" s="131"/>
      <c r="I8" s="191"/>
      <c r="J8" s="192"/>
      <c r="K8" s="117"/>
      <c r="Z8" s="104"/>
      <c r="AA8" s="104"/>
      <c r="AB8" s="104"/>
    </row>
    <row r="9" spans="2:28" ht="28.5" customHeight="1" x14ac:dyDescent="0.15">
      <c r="B9" s="24">
        <v>3</v>
      </c>
      <c r="C9" s="117"/>
      <c r="D9" s="191"/>
      <c r="E9" s="192"/>
      <c r="F9" s="117"/>
      <c r="G9" s="118"/>
      <c r="H9" s="131"/>
      <c r="I9" s="191"/>
      <c r="J9" s="192"/>
      <c r="K9" s="117"/>
      <c r="Z9" s="104"/>
      <c r="AA9" s="104"/>
      <c r="AB9" s="104"/>
    </row>
    <row r="10" spans="2:28" ht="28.5" customHeight="1" x14ac:dyDescent="0.15">
      <c r="B10" s="24">
        <v>4</v>
      </c>
      <c r="C10" s="117"/>
      <c r="D10" s="191"/>
      <c r="E10" s="192"/>
      <c r="F10" s="117"/>
      <c r="G10" s="118"/>
      <c r="H10" s="131"/>
      <c r="I10" s="191"/>
      <c r="J10" s="192"/>
      <c r="K10" s="117"/>
      <c r="Z10" s="104"/>
      <c r="AA10" s="104"/>
      <c r="AB10" s="104"/>
    </row>
    <row r="11" spans="2:28" ht="28.5" customHeight="1" x14ac:dyDescent="0.15">
      <c r="B11" s="24">
        <v>5</v>
      </c>
      <c r="C11" s="117"/>
      <c r="D11" s="191"/>
      <c r="E11" s="192"/>
      <c r="F11" s="117"/>
      <c r="G11" s="118"/>
      <c r="H11" s="131"/>
      <c r="I11" s="191"/>
      <c r="J11" s="192"/>
      <c r="K11" s="117"/>
      <c r="Z11" s="104"/>
      <c r="AA11" s="104"/>
      <c r="AB11" s="104"/>
    </row>
    <row r="12" spans="2:28" ht="28.5" customHeight="1" x14ac:dyDescent="0.15">
      <c r="B12" s="24">
        <v>6</v>
      </c>
      <c r="C12" s="117"/>
      <c r="D12" s="191"/>
      <c r="E12" s="192"/>
      <c r="F12" s="117"/>
      <c r="G12" s="118"/>
      <c r="H12" s="131"/>
      <c r="I12" s="191"/>
      <c r="J12" s="192"/>
      <c r="K12" s="117"/>
      <c r="Z12" s="104"/>
      <c r="AA12" s="104"/>
      <c r="AB12" s="104"/>
    </row>
    <row r="13" spans="2:28" ht="28.5" customHeight="1" x14ac:dyDescent="0.15">
      <c r="B13" s="24">
        <v>7</v>
      </c>
      <c r="C13" s="117"/>
      <c r="D13" s="191"/>
      <c r="E13" s="192"/>
      <c r="F13" s="117"/>
      <c r="G13" s="118"/>
      <c r="H13" s="131"/>
      <c r="I13" s="191"/>
      <c r="J13" s="192"/>
      <c r="K13" s="117"/>
      <c r="Z13" s="104"/>
      <c r="AA13" s="104"/>
      <c r="AB13" s="104"/>
    </row>
    <row r="14" spans="2:28" ht="28.5" customHeight="1" x14ac:dyDescent="0.15">
      <c r="B14" s="24">
        <v>8</v>
      </c>
      <c r="C14" s="117"/>
      <c r="D14" s="191"/>
      <c r="E14" s="192"/>
      <c r="F14" s="117"/>
      <c r="G14" s="118"/>
      <c r="H14" s="131"/>
      <c r="I14" s="191"/>
      <c r="J14" s="192"/>
      <c r="K14" s="117"/>
      <c r="Z14" s="104"/>
      <c r="AA14" s="104"/>
      <c r="AB14" s="104"/>
    </row>
    <row r="15" spans="2:28" ht="28.5" customHeight="1" x14ac:dyDescent="0.15">
      <c r="B15" s="24">
        <v>9</v>
      </c>
      <c r="C15" s="117"/>
      <c r="D15" s="191"/>
      <c r="E15" s="192"/>
      <c r="F15" s="117"/>
      <c r="G15" s="118"/>
      <c r="H15" s="131"/>
      <c r="I15" s="191"/>
      <c r="J15" s="192"/>
      <c r="K15" s="117"/>
      <c r="Z15" s="104"/>
      <c r="AA15" s="104"/>
      <c r="AB15" s="104"/>
    </row>
    <row r="16" spans="2:28" ht="28.5" customHeight="1" x14ac:dyDescent="0.15">
      <c r="B16" s="24">
        <v>10</v>
      </c>
      <c r="C16" s="117"/>
      <c r="D16" s="191"/>
      <c r="E16" s="192"/>
      <c r="F16" s="117"/>
      <c r="G16" s="118"/>
      <c r="H16" s="131"/>
      <c r="I16" s="191"/>
      <c r="J16" s="192"/>
      <c r="K16" s="117"/>
      <c r="Z16" s="104"/>
      <c r="AA16" s="104"/>
      <c r="AB16" s="104"/>
    </row>
    <row r="17" spans="2:14" ht="28.5" customHeight="1" x14ac:dyDescent="0.15">
      <c r="C17" s="26"/>
      <c r="D17" s="26"/>
      <c r="E17" s="26"/>
      <c r="F17" s="26"/>
      <c r="G17" s="26"/>
      <c r="H17" s="26"/>
      <c r="I17" s="26"/>
      <c r="J17" s="26"/>
    </row>
    <row r="18" spans="2:14" ht="18.75" customHeight="1" x14ac:dyDescent="0.15">
      <c r="B18" s="198" t="s">
        <v>303</v>
      </c>
      <c r="C18" s="198"/>
      <c r="D18" s="198"/>
    </row>
    <row r="19" spans="2:14" ht="18.75" customHeight="1" x14ac:dyDescent="0.15">
      <c r="C19" s="119" t="s">
        <v>304</v>
      </c>
      <c r="D19" s="111"/>
      <c r="E19" s="111"/>
    </row>
    <row r="20" spans="2:14" s="25" customFormat="1" ht="18.75" customHeight="1" x14ac:dyDescent="0.15">
      <c r="C20" s="123" t="s">
        <v>244</v>
      </c>
      <c r="D20" s="123" t="s">
        <v>261</v>
      </c>
      <c r="E20" s="123" t="s">
        <v>262</v>
      </c>
      <c r="F20" s="123" t="s">
        <v>263</v>
      </c>
      <c r="G20" s="123" t="s">
        <v>264</v>
      </c>
    </row>
    <row r="21" spans="2:14" s="25" customFormat="1" ht="18.75" customHeight="1" x14ac:dyDescent="0.15">
      <c r="C21" s="24" t="s">
        <v>136</v>
      </c>
      <c r="D21" s="24" t="s">
        <v>265</v>
      </c>
      <c r="E21" s="24" t="s">
        <v>282</v>
      </c>
      <c r="F21" s="24" t="s">
        <v>266</v>
      </c>
      <c r="G21" s="24" t="s">
        <v>130</v>
      </c>
    </row>
    <row r="22" spans="2:14" s="25" customFormat="1" ht="18.75" customHeight="1" x14ac:dyDescent="0.15">
      <c r="E22" s="110"/>
      <c r="F22" s="110"/>
      <c r="G22" s="110"/>
      <c r="H22" s="110"/>
      <c r="I22" s="110"/>
      <c r="J22" s="110"/>
    </row>
    <row r="23" spans="2:14" ht="18.75" customHeight="1" x14ac:dyDescent="0.15">
      <c r="C23" s="119" t="s">
        <v>305</v>
      </c>
      <c r="D23" s="111"/>
      <c r="E23" s="111"/>
      <c r="J23" s="120" t="s">
        <v>306</v>
      </c>
      <c r="K23" s="113"/>
      <c r="L23" s="26"/>
    </row>
    <row r="24" spans="2:14" ht="18.75" customHeight="1" x14ac:dyDescent="0.15">
      <c r="C24" s="123" t="s">
        <v>244</v>
      </c>
      <c r="D24" s="123" t="s">
        <v>131</v>
      </c>
      <c r="E24" s="123" t="s">
        <v>132</v>
      </c>
      <c r="F24" s="123" t="s">
        <v>133</v>
      </c>
      <c r="G24" s="123" t="s">
        <v>134</v>
      </c>
      <c r="H24" s="123" t="s">
        <v>135</v>
      </c>
      <c r="I24" s="122"/>
      <c r="J24" s="123" t="s">
        <v>244</v>
      </c>
      <c r="K24" s="123" t="s">
        <v>137</v>
      </c>
      <c r="L24" s="26"/>
    </row>
    <row r="25" spans="2:14" ht="18.75" customHeight="1" x14ac:dyDescent="0.15">
      <c r="C25" s="123" t="s">
        <v>253</v>
      </c>
      <c r="D25" s="112">
        <v>37</v>
      </c>
      <c r="E25" s="112">
        <v>76</v>
      </c>
      <c r="F25" s="112">
        <v>45</v>
      </c>
      <c r="G25" s="112">
        <v>104</v>
      </c>
      <c r="H25" s="112">
        <v>55</v>
      </c>
      <c r="I25" s="115"/>
      <c r="J25" s="123" t="s">
        <v>245</v>
      </c>
      <c r="K25" s="112">
        <v>72</v>
      </c>
      <c r="L25" s="26"/>
    </row>
    <row r="26" spans="2:14" ht="18.75" customHeight="1" x14ac:dyDescent="0.15">
      <c r="C26" s="123" t="s">
        <v>254</v>
      </c>
      <c r="D26" s="112">
        <v>38</v>
      </c>
      <c r="E26" s="112">
        <v>78</v>
      </c>
      <c r="F26" s="112">
        <v>46</v>
      </c>
      <c r="G26" s="112">
        <v>108</v>
      </c>
      <c r="H26" s="112">
        <v>57</v>
      </c>
      <c r="I26" s="115"/>
      <c r="J26" s="123" t="s">
        <v>247</v>
      </c>
      <c r="K26" s="112">
        <v>76</v>
      </c>
      <c r="L26" s="26"/>
      <c r="M26" s="122"/>
      <c r="N26" s="122"/>
    </row>
    <row r="27" spans="2:14" ht="18.75" customHeight="1" x14ac:dyDescent="0.15">
      <c r="C27" s="123" t="s">
        <v>255</v>
      </c>
      <c r="D27" s="112">
        <v>39</v>
      </c>
      <c r="E27" s="112">
        <v>80</v>
      </c>
      <c r="F27" s="112">
        <v>47</v>
      </c>
      <c r="G27" s="112">
        <v>112</v>
      </c>
      <c r="H27" s="112">
        <v>59</v>
      </c>
      <c r="I27" s="115"/>
      <c r="J27" s="123" t="s">
        <v>249</v>
      </c>
      <c r="K27" s="112">
        <v>80</v>
      </c>
      <c r="L27" s="26"/>
      <c r="M27" s="122"/>
      <c r="N27" s="122"/>
    </row>
    <row r="28" spans="2:14" ht="18.75" customHeight="1" x14ac:dyDescent="0.15">
      <c r="C28" s="123" t="s">
        <v>256</v>
      </c>
      <c r="D28" s="112">
        <v>40</v>
      </c>
      <c r="E28" s="112">
        <v>82</v>
      </c>
      <c r="F28" s="112">
        <v>48</v>
      </c>
      <c r="G28" s="112">
        <v>116</v>
      </c>
      <c r="H28" s="112">
        <v>61</v>
      </c>
      <c r="I28" s="115"/>
      <c r="J28" s="123" t="s">
        <v>251</v>
      </c>
      <c r="K28" s="112">
        <v>84</v>
      </c>
      <c r="L28" s="26"/>
      <c r="M28" s="122"/>
      <c r="N28" s="122"/>
    </row>
    <row r="29" spans="2:14" ht="18.75" customHeight="1" x14ac:dyDescent="0.15">
      <c r="C29" s="123" t="s">
        <v>257</v>
      </c>
      <c r="D29" s="112">
        <v>42</v>
      </c>
      <c r="E29" s="112">
        <v>84</v>
      </c>
      <c r="F29" s="112">
        <v>50</v>
      </c>
      <c r="G29" s="112">
        <v>120</v>
      </c>
      <c r="H29" s="112">
        <v>64</v>
      </c>
      <c r="I29" s="115"/>
      <c r="J29" s="123" t="s">
        <v>253</v>
      </c>
      <c r="K29" s="112">
        <v>74</v>
      </c>
      <c r="L29" s="26"/>
      <c r="M29" s="122"/>
      <c r="N29" s="122"/>
    </row>
    <row r="30" spans="2:14" ht="18.75" customHeight="1" x14ac:dyDescent="0.15">
      <c r="C30" s="123" t="s">
        <v>258</v>
      </c>
      <c r="D30" s="112">
        <v>44</v>
      </c>
      <c r="E30" s="112">
        <v>86</v>
      </c>
      <c r="F30" s="112">
        <v>52</v>
      </c>
      <c r="G30" s="112">
        <v>126</v>
      </c>
      <c r="H30" s="112">
        <v>67</v>
      </c>
      <c r="I30" s="115"/>
      <c r="J30" s="123" t="s">
        <v>254</v>
      </c>
      <c r="K30" s="112">
        <v>78</v>
      </c>
      <c r="L30" s="26"/>
      <c r="M30" s="122"/>
      <c r="N30" s="122"/>
    </row>
    <row r="31" spans="2:14" ht="18.75" customHeight="1" x14ac:dyDescent="0.15">
      <c r="C31" s="123" t="s">
        <v>248</v>
      </c>
      <c r="D31" s="112">
        <v>40</v>
      </c>
      <c r="E31" s="112">
        <v>78</v>
      </c>
      <c r="F31" s="112">
        <v>48</v>
      </c>
      <c r="G31" s="112">
        <v>118</v>
      </c>
      <c r="H31" s="112">
        <v>57</v>
      </c>
      <c r="I31" s="115"/>
      <c r="J31" s="123" t="s">
        <v>255</v>
      </c>
      <c r="K31" s="112">
        <v>82</v>
      </c>
      <c r="L31" s="26"/>
      <c r="M31" s="122"/>
      <c r="N31" s="122"/>
    </row>
    <row r="32" spans="2:14" ht="18.75" customHeight="1" x14ac:dyDescent="0.15">
      <c r="C32" s="123" t="s">
        <v>250</v>
      </c>
      <c r="D32" s="112">
        <v>42</v>
      </c>
      <c r="E32" s="112">
        <v>80</v>
      </c>
      <c r="F32" s="112">
        <v>50</v>
      </c>
      <c r="G32" s="112">
        <v>122</v>
      </c>
      <c r="H32" s="112">
        <v>59</v>
      </c>
      <c r="I32" s="115"/>
      <c r="J32" s="123" t="s">
        <v>256</v>
      </c>
      <c r="K32" s="112">
        <v>88</v>
      </c>
      <c r="L32" s="26"/>
      <c r="M32" s="122"/>
      <c r="N32" s="122"/>
    </row>
    <row r="33" spans="3:14" ht="18.75" customHeight="1" x14ac:dyDescent="0.15">
      <c r="C33" s="123" t="s">
        <v>252</v>
      </c>
      <c r="D33" s="112">
        <v>44</v>
      </c>
      <c r="E33" s="112">
        <v>82</v>
      </c>
      <c r="F33" s="112">
        <v>52</v>
      </c>
      <c r="G33" s="112">
        <v>126</v>
      </c>
      <c r="H33" s="112">
        <v>61</v>
      </c>
      <c r="I33" s="115"/>
      <c r="J33" s="123" t="s">
        <v>246</v>
      </c>
      <c r="K33" s="112">
        <v>85</v>
      </c>
      <c r="L33" s="26"/>
      <c r="M33" s="122"/>
      <c r="N33" s="122"/>
    </row>
    <row r="34" spans="3:14" ht="18.75" customHeight="1" x14ac:dyDescent="0.15">
      <c r="C34" s="123" t="s">
        <v>259</v>
      </c>
      <c r="D34" s="112">
        <v>46</v>
      </c>
      <c r="E34" s="112">
        <v>84</v>
      </c>
      <c r="F34" s="112">
        <v>55</v>
      </c>
      <c r="G34" s="112">
        <v>132</v>
      </c>
      <c r="H34" s="112">
        <v>64</v>
      </c>
      <c r="I34" s="115"/>
      <c r="J34" s="123" t="s">
        <v>248</v>
      </c>
      <c r="K34" s="112">
        <v>91</v>
      </c>
      <c r="L34" s="26"/>
      <c r="M34" s="122"/>
      <c r="N34" s="122"/>
    </row>
    <row r="35" spans="3:14" ht="18.75" customHeight="1" x14ac:dyDescent="0.15">
      <c r="C35" s="123" t="s">
        <v>260</v>
      </c>
      <c r="D35" s="112">
        <v>48</v>
      </c>
      <c r="E35" s="112">
        <v>86</v>
      </c>
      <c r="F35" s="112">
        <v>58</v>
      </c>
      <c r="G35" s="112">
        <v>140</v>
      </c>
      <c r="H35" s="112">
        <v>67</v>
      </c>
      <c r="I35" s="115"/>
      <c r="J35" s="123" t="s">
        <v>250</v>
      </c>
      <c r="K35" s="112">
        <v>95</v>
      </c>
      <c r="L35" s="26"/>
      <c r="M35" s="122"/>
      <c r="N35" s="122"/>
    </row>
    <row r="36" spans="3:14" ht="18.75" customHeight="1" x14ac:dyDescent="0.15">
      <c r="C36" s="232"/>
      <c r="D36" s="233"/>
      <c r="E36" s="233"/>
      <c r="F36" s="233"/>
      <c r="G36" s="233"/>
      <c r="H36" s="233"/>
      <c r="I36" s="115"/>
      <c r="J36" s="123" t="s">
        <v>252</v>
      </c>
      <c r="K36" s="112">
        <v>100</v>
      </c>
      <c r="M36" s="122"/>
      <c r="N36" s="122"/>
    </row>
    <row r="37" spans="3:14" ht="18.75" customHeight="1" x14ac:dyDescent="0.15">
      <c r="J37" s="123" t="s">
        <v>138</v>
      </c>
      <c r="K37" s="112">
        <v>105</v>
      </c>
      <c r="M37" s="122"/>
      <c r="N37" s="122"/>
    </row>
    <row r="38" spans="3:14" ht="18.75" customHeight="1" x14ac:dyDescent="0.15">
      <c r="D38" s="120" t="s">
        <v>308</v>
      </c>
      <c r="E38" s="107"/>
      <c r="F38" s="116" t="s">
        <v>309</v>
      </c>
      <c r="G38" s="125"/>
      <c r="I38" s="120"/>
      <c r="J38" s="123" t="s">
        <v>138</v>
      </c>
      <c r="K38" s="112">
        <v>110</v>
      </c>
      <c r="M38" s="115"/>
      <c r="N38" s="115"/>
    </row>
    <row r="39" spans="3:14" ht="18.75" customHeight="1" x14ac:dyDescent="0.15">
      <c r="D39" s="123" t="s">
        <v>244</v>
      </c>
      <c r="F39" s="123" t="s">
        <v>244</v>
      </c>
      <c r="G39" s="122"/>
      <c r="I39" s="122"/>
      <c r="J39" s="123" t="s">
        <v>138</v>
      </c>
      <c r="K39" s="112">
        <v>115</v>
      </c>
      <c r="M39" s="115"/>
      <c r="N39" s="115"/>
    </row>
    <row r="40" spans="3:14" ht="18.75" customHeight="1" x14ac:dyDescent="0.15">
      <c r="D40" s="112" t="s">
        <v>294</v>
      </c>
      <c r="F40" s="24" t="s">
        <v>292</v>
      </c>
      <c r="G40" s="124"/>
      <c r="I40" s="115"/>
      <c r="J40" s="123" t="s">
        <v>138</v>
      </c>
      <c r="K40" s="112">
        <v>120</v>
      </c>
      <c r="M40" s="115"/>
      <c r="N40" s="115"/>
    </row>
    <row r="41" spans="3:14" ht="18.75" customHeight="1" x14ac:dyDescent="0.15">
      <c r="D41" s="112" t="s">
        <v>287</v>
      </c>
      <c r="F41" s="24" t="s">
        <v>261</v>
      </c>
      <c r="G41" s="124"/>
      <c r="H41" s="26"/>
      <c r="J41" s="115"/>
      <c r="N41" s="115"/>
    </row>
    <row r="42" spans="3:14" ht="18.75" customHeight="1" x14ac:dyDescent="0.15">
      <c r="D42" s="112" t="s">
        <v>286</v>
      </c>
      <c r="F42" s="24" t="s">
        <v>262</v>
      </c>
      <c r="G42" s="124"/>
      <c r="H42" s="26"/>
      <c r="J42" s="115"/>
    </row>
    <row r="43" spans="3:14" ht="18.75" customHeight="1" x14ac:dyDescent="0.15">
      <c r="D43" s="112" t="s">
        <v>288</v>
      </c>
      <c r="F43" s="24" t="s">
        <v>263</v>
      </c>
      <c r="G43" s="124"/>
      <c r="H43" s="26"/>
      <c r="J43" s="115"/>
    </row>
    <row r="44" spans="3:14" ht="18.75" customHeight="1" x14ac:dyDescent="0.15">
      <c r="D44" s="112" t="s">
        <v>283</v>
      </c>
      <c r="F44" s="24" t="s">
        <v>293</v>
      </c>
      <c r="G44" s="124"/>
      <c r="H44" s="26"/>
      <c r="J44" s="115"/>
    </row>
    <row r="45" spans="3:14" ht="18.75" customHeight="1" x14ac:dyDescent="0.15">
      <c r="D45" s="112" t="s">
        <v>289</v>
      </c>
      <c r="E45" s="124"/>
      <c r="F45" s="122"/>
      <c r="G45" s="124"/>
      <c r="H45" s="26"/>
      <c r="J45" s="115"/>
    </row>
    <row r="46" spans="3:14" ht="18.75" customHeight="1" x14ac:dyDescent="0.15">
      <c r="D46" s="112" t="s">
        <v>284</v>
      </c>
      <c r="E46" s="124"/>
      <c r="F46" s="122"/>
      <c r="G46" s="124"/>
      <c r="H46" s="26"/>
      <c r="J46" s="115"/>
    </row>
    <row r="47" spans="3:14" ht="18.75" customHeight="1" x14ac:dyDescent="0.15">
      <c r="D47" s="112" t="s">
        <v>290</v>
      </c>
      <c r="E47" s="124"/>
      <c r="F47" s="122"/>
      <c r="G47" s="124"/>
      <c r="H47" s="26"/>
      <c r="J47" s="115"/>
    </row>
    <row r="48" spans="3:14" ht="18.75" customHeight="1" x14ac:dyDescent="0.15">
      <c r="D48" s="112" t="s">
        <v>285</v>
      </c>
      <c r="J48" s="115"/>
    </row>
    <row r="49" spans="2:10" ht="18.75" customHeight="1" x14ac:dyDescent="0.15">
      <c r="D49" s="112" t="s">
        <v>307</v>
      </c>
      <c r="E49" s="113"/>
      <c r="F49" s="113"/>
      <c r="H49" s="108"/>
      <c r="J49" s="115"/>
    </row>
    <row r="50" spans="2:10" ht="4.5" customHeight="1" x14ac:dyDescent="0.15">
      <c r="D50" s="26"/>
      <c r="E50" s="110"/>
      <c r="F50" s="110"/>
      <c r="G50" s="26"/>
      <c r="H50" s="110"/>
    </row>
    <row r="51" spans="2:10" ht="21.75" customHeight="1" x14ac:dyDescent="0.15">
      <c r="D51" s="26"/>
      <c r="E51" s="115"/>
      <c r="F51" s="110"/>
      <c r="G51" s="26"/>
      <c r="H51" s="110"/>
    </row>
    <row r="52" spans="2:10" ht="22.5" customHeight="1" x14ac:dyDescent="0.15">
      <c r="D52" s="115"/>
      <c r="G52" s="110"/>
    </row>
    <row r="53" spans="2:10" ht="22.5" customHeight="1" x14ac:dyDescent="0.15">
      <c r="D53" s="115"/>
      <c r="G53" s="110"/>
    </row>
    <row r="54" spans="2:10" ht="22.5" customHeight="1" x14ac:dyDescent="0.15">
      <c r="D54" s="115"/>
      <c r="G54" s="110"/>
    </row>
    <row r="55" spans="2:10" ht="22.5" customHeight="1" x14ac:dyDescent="0.15">
      <c r="D55" s="115"/>
      <c r="G55" s="110"/>
    </row>
    <row r="56" spans="2:10" ht="22.5" customHeight="1" x14ac:dyDescent="0.15">
      <c r="D56" s="115"/>
      <c r="G56" s="115"/>
    </row>
    <row r="57" spans="2:10" ht="22.5" customHeight="1" x14ac:dyDescent="0.15">
      <c r="D57" s="115"/>
      <c r="G57" s="115"/>
    </row>
    <row r="58" spans="2:10" ht="22.5" customHeight="1" x14ac:dyDescent="0.15">
      <c r="D58" s="115"/>
      <c r="G58" s="115"/>
    </row>
    <row r="59" spans="2:10" ht="22.5" customHeight="1" x14ac:dyDescent="0.15">
      <c r="D59" s="115"/>
      <c r="E59" s="110"/>
      <c r="F59" s="115"/>
    </row>
    <row r="60" spans="2:10" ht="22.5" customHeight="1" x14ac:dyDescent="0.15">
      <c r="D60" s="115"/>
      <c r="E60" s="110"/>
      <c r="F60" s="115"/>
    </row>
    <row r="61" spans="2:10" ht="18.75" customHeight="1" x14ac:dyDescent="0.15">
      <c r="D61" s="115"/>
      <c r="E61" s="115"/>
      <c r="F61" s="110"/>
      <c r="G61" s="115"/>
    </row>
    <row r="62" spans="2:10" ht="18.75" customHeight="1" x14ac:dyDescent="0.15"/>
    <row r="63" spans="2:10" ht="18.75" customHeight="1" x14ac:dyDescent="0.15">
      <c r="B63" s="114"/>
      <c r="D63" s="114"/>
    </row>
    <row r="64" spans="2:10" ht="19.5" customHeight="1" x14ac:dyDescent="0.15">
      <c r="B64" s="26"/>
      <c r="D64" s="110"/>
    </row>
    <row r="65" spans="2:4" ht="19.5" customHeight="1" x14ac:dyDescent="0.15">
      <c r="B65" s="26"/>
      <c r="C65" s="110"/>
      <c r="D65" s="110"/>
    </row>
    <row r="66" spans="2:4" ht="19.5" customHeight="1" x14ac:dyDescent="0.15">
      <c r="B66" s="26"/>
      <c r="C66" s="110"/>
      <c r="D66" s="110"/>
    </row>
    <row r="67" spans="2:4" ht="19.5" customHeight="1" x14ac:dyDescent="0.15">
      <c r="B67" s="26"/>
      <c r="C67" s="110"/>
      <c r="D67" s="110"/>
    </row>
    <row r="68" spans="2:4" ht="19.5" customHeight="1" x14ac:dyDescent="0.15">
      <c r="B68" s="26"/>
      <c r="C68" s="110"/>
      <c r="D68" s="110"/>
    </row>
    <row r="69" spans="2:4" ht="19.5" customHeight="1" x14ac:dyDescent="0.15">
      <c r="B69" s="26"/>
      <c r="C69" s="110"/>
      <c r="D69" s="110"/>
    </row>
    <row r="70" spans="2:4" ht="19.5" customHeight="1" x14ac:dyDescent="0.15">
      <c r="B70" s="26"/>
      <c r="C70" s="115"/>
      <c r="D70" s="115"/>
    </row>
    <row r="71" spans="2:4" x14ac:dyDescent="0.15">
      <c r="C71" s="115"/>
      <c r="D71" s="115"/>
    </row>
    <row r="72" spans="2:4" x14ac:dyDescent="0.15">
      <c r="C72" s="115"/>
      <c r="D72" s="115"/>
    </row>
    <row r="73" spans="2:4" x14ac:dyDescent="0.15">
      <c r="C73" s="115"/>
      <c r="D73" s="115"/>
    </row>
    <row r="74" spans="2:4" x14ac:dyDescent="0.15">
      <c r="C74" s="115"/>
      <c r="D74" s="115"/>
    </row>
  </sheetData>
  <mergeCells count="33">
    <mergeCell ref="I13:J13"/>
    <mergeCell ref="K5:K6"/>
    <mergeCell ref="B18:D18"/>
    <mergeCell ref="I16:J16"/>
    <mergeCell ref="I15:J15"/>
    <mergeCell ref="I14:J14"/>
    <mergeCell ref="C5:C6"/>
    <mergeCell ref="B5:B6"/>
    <mergeCell ref="G5:H5"/>
    <mergeCell ref="I5:J6"/>
    <mergeCell ref="D9:E9"/>
    <mergeCell ref="D8:E8"/>
    <mergeCell ref="D7:E7"/>
    <mergeCell ref="F5:F6"/>
    <mergeCell ref="D5:E6"/>
    <mergeCell ref="I8:J8"/>
    <mergeCell ref="I7:J7"/>
    <mergeCell ref="B1:C1"/>
    <mergeCell ref="B2:K2"/>
    <mergeCell ref="D16:E16"/>
    <mergeCell ref="D15:E15"/>
    <mergeCell ref="D14:E14"/>
    <mergeCell ref="D13:E13"/>
    <mergeCell ref="D12:E12"/>
    <mergeCell ref="D11:E11"/>
    <mergeCell ref="D10:E10"/>
    <mergeCell ref="B3:D3"/>
    <mergeCell ref="I12:J12"/>
    <mergeCell ref="I11:J11"/>
    <mergeCell ref="I10:J10"/>
    <mergeCell ref="I9:J9"/>
    <mergeCell ref="B4:C4"/>
    <mergeCell ref="H3:K3"/>
  </mergeCells>
  <phoneticPr fontId="2"/>
  <dataValidations count="4">
    <dataValidation type="list" allowBlank="1" showInputMessage="1" showErrorMessage="1" sqref="F7:F16">
      <formula1>$D$20:$G$20</formula1>
    </dataValidation>
    <dataValidation type="list" allowBlank="1" showInputMessage="1" showErrorMessage="1" sqref="G7:G16">
      <formula1>$C$25:$C$36</formula1>
    </dataValidation>
    <dataValidation type="list" allowBlank="1" showInputMessage="1" showErrorMessage="1" sqref="K7:K16">
      <formula1>$F$40:$F$44</formula1>
    </dataValidation>
    <dataValidation type="list" allowBlank="1" showInputMessage="1" showErrorMessage="1" sqref="I7:J16">
      <formula1>$D$40:$D$49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'被　服 (2)'!$N$25:$N$40</xm:f>
          </x14:formula1>
          <xm:sqref>H7:H16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B73"/>
  <sheetViews>
    <sheetView topLeftCell="A24" zoomScaleNormal="100" zoomScaleSheetLayoutView="80" workbookViewId="0">
      <selection activeCell="D36" sqref="D36"/>
    </sheetView>
  </sheetViews>
  <sheetFormatPr defaultRowHeight="14.25" x14ac:dyDescent="0.15"/>
  <cols>
    <col min="1" max="1" width="15.25" style="23" customWidth="1"/>
    <col min="2" max="2" width="5.125" style="23" customWidth="1"/>
    <col min="3" max="3" width="13.125" style="23" customWidth="1"/>
    <col min="4" max="8" width="14" style="23" customWidth="1"/>
    <col min="9" max="9" width="3.25" style="23" customWidth="1"/>
    <col min="10" max="10" width="11.5" style="23" customWidth="1"/>
    <col min="11" max="11" width="14" style="23" customWidth="1"/>
    <col min="12" max="12" width="9" style="23"/>
    <col min="13" max="14" width="9" style="23" customWidth="1"/>
    <col min="15" max="16384" width="9" style="23"/>
  </cols>
  <sheetData>
    <row r="1" spans="2:28" ht="33" customHeight="1" x14ac:dyDescent="0.15">
      <c r="B1" s="190" t="s">
        <v>302</v>
      </c>
      <c r="C1" s="190"/>
      <c r="D1" s="190"/>
      <c r="E1" s="190"/>
      <c r="F1" s="190"/>
      <c r="G1" s="190"/>
      <c r="H1" s="190"/>
      <c r="I1" s="190"/>
      <c r="J1" s="190"/>
      <c r="K1" s="190"/>
      <c r="Z1" s="104"/>
      <c r="AA1" s="104"/>
      <c r="AB1" s="104"/>
    </row>
    <row r="2" spans="2:28" ht="33" customHeight="1" x14ac:dyDescent="0.2">
      <c r="B2" s="193" t="s">
        <v>298</v>
      </c>
      <c r="C2" s="193"/>
      <c r="D2" s="193"/>
      <c r="E2" s="25"/>
      <c r="F2" s="25"/>
      <c r="G2" s="109"/>
      <c r="H2" s="195" t="s">
        <v>301</v>
      </c>
      <c r="I2" s="195"/>
      <c r="J2" s="195"/>
      <c r="K2" s="195"/>
      <c r="Z2" s="104"/>
      <c r="AA2" s="104"/>
      <c r="AB2" s="104"/>
    </row>
    <row r="3" spans="2:28" ht="12" customHeight="1" x14ac:dyDescent="0.15">
      <c r="B3" s="194"/>
      <c r="C3" s="194"/>
      <c r="G3" s="25"/>
      <c r="H3" s="25"/>
      <c r="I3" s="25"/>
      <c r="J3" s="25"/>
      <c r="K3" s="25"/>
      <c r="Z3" s="104"/>
      <c r="AA3" s="104"/>
      <c r="AB3" s="104"/>
    </row>
    <row r="4" spans="2:28" s="25" customFormat="1" ht="21" customHeight="1" x14ac:dyDescent="0.15">
      <c r="B4" s="205"/>
      <c r="C4" s="205" t="s">
        <v>129</v>
      </c>
      <c r="D4" s="207" t="s">
        <v>2</v>
      </c>
      <c r="E4" s="208"/>
      <c r="F4" s="205" t="s">
        <v>128</v>
      </c>
      <c r="G4" s="211" t="s">
        <v>300</v>
      </c>
      <c r="H4" s="212"/>
      <c r="I4" s="207" t="s">
        <v>281</v>
      </c>
      <c r="J4" s="208"/>
      <c r="K4" s="205" t="s">
        <v>291</v>
      </c>
      <c r="Z4" s="105"/>
      <c r="AA4" s="105"/>
      <c r="AB4" s="105"/>
    </row>
    <row r="5" spans="2:28" s="25" customFormat="1" ht="21" customHeight="1" x14ac:dyDescent="0.15">
      <c r="B5" s="206"/>
      <c r="C5" s="206"/>
      <c r="D5" s="209"/>
      <c r="E5" s="210"/>
      <c r="F5" s="206"/>
      <c r="G5" s="126" t="s">
        <v>299</v>
      </c>
      <c r="H5" s="133" t="s">
        <v>297</v>
      </c>
      <c r="I5" s="209"/>
      <c r="J5" s="210"/>
      <c r="K5" s="206"/>
      <c r="Z5" s="105"/>
      <c r="AA5" s="105"/>
      <c r="AB5" s="105"/>
    </row>
    <row r="6" spans="2:28" ht="28.5" customHeight="1" x14ac:dyDescent="0.15">
      <c r="B6" s="24">
        <v>1</v>
      </c>
      <c r="C6" s="117"/>
      <c r="D6" s="191"/>
      <c r="E6" s="192"/>
      <c r="F6" s="117"/>
      <c r="G6" s="118"/>
      <c r="H6" s="131"/>
      <c r="I6" s="191"/>
      <c r="J6" s="192"/>
      <c r="K6" s="117"/>
      <c r="Z6" s="104"/>
      <c r="AA6" s="104"/>
      <c r="AB6" s="104"/>
    </row>
    <row r="7" spans="2:28" ht="28.5" customHeight="1" x14ac:dyDescent="0.15">
      <c r="B7" s="24">
        <v>2</v>
      </c>
      <c r="C7" s="117"/>
      <c r="D7" s="191"/>
      <c r="E7" s="192"/>
      <c r="F7" s="117"/>
      <c r="G7" s="118"/>
      <c r="H7" s="131"/>
      <c r="I7" s="191"/>
      <c r="J7" s="192"/>
      <c r="K7" s="117"/>
      <c r="Z7" s="104"/>
      <c r="AA7" s="104"/>
      <c r="AB7" s="104"/>
    </row>
    <row r="8" spans="2:28" ht="28.5" customHeight="1" x14ac:dyDescent="0.15">
      <c r="B8" s="24">
        <v>3</v>
      </c>
      <c r="C8" s="117"/>
      <c r="D8" s="191"/>
      <c r="E8" s="192"/>
      <c r="F8" s="117"/>
      <c r="G8" s="118"/>
      <c r="H8" s="131"/>
      <c r="I8" s="191"/>
      <c r="J8" s="192"/>
      <c r="K8" s="117"/>
      <c r="Z8" s="104"/>
      <c r="AA8" s="104"/>
      <c r="AB8" s="104"/>
    </row>
    <row r="9" spans="2:28" ht="28.5" customHeight="1" x14ac:dyDescent="0.15">
      <c r="B9" s="24">
        <v>4</v>
      </c>
      <c r="C9" s="117"/>
      <c r="D9" s="191"/>
      <c r="E9" s="192"/>
      <c r="F9" s="117"/>
      <c r="G9" s="118"/>
      <c r="H9" s="131"/>
      <c r="I9" s="191"/>
      <c r="J9" s="192"/>
      <c r="K9" s="117"/>
      <c r="Z9" s="104"/>
      <c r="AA9" s="104"/>
      <c r="AB9" s="104"/>
    </row>
    <row r="10" spans="2:28" ht="28.5" customHeight="1" x14ac:dyDescent="0.15">
      <c r="B10" s="24">
        <v>5</v>
      </c>
      <c r="C10" s="117"/>
      <c r="D10" s="191"/>
      <c r="E10" s="192"/>
      <c r="F10" s="117"/>
      <c r="G10" s="118"/>
      <c r="H10" s="131"/>
      <c r="I10" s="191"/>
      <c r="J10" s="192"/>
      <c r="K10" s="117"/>
      <c r="Z10" s="104"/>
      <c r="AA10" s="104"/>
      <c r="AB10" s="104"/>
    </row>
    <row r="11" spans="2:28" ht="28.5" customHeight="1" x14ac:dyDescent="0.15">
      <c r="B11" s="24">
        <v>6</v>
      </c>
      <c r="C11" s="117"/>
      <c r="D11" s="191"/>
      <c r="E11" s="192"/>
      <c r="F11" s="117"/>
      <c r="G11" s="118"/>
      <c r="H11" s="131"/>
      <c r="I11" s="191"/>
      <c r="J11" s="192"/>
      <c r="K11" s="117"/>
      <c r="Z11" s="104"/>
      <c r="AA11" s="104"/>
      <c r="AB11" s="104"/>
    </row>
    <row r="12" spans="2:28" ht="28.5" customHeight="1" x14ac:dyDescent="0.15">
      <c r="B12" s="24">
        <v>7</v>
      </c>
      <c r="C12" s="117"/>
      <c r="D12" s="191"/>
      <c r="E12" s="192"/>
      <c r="F12" s="117"/>
      <c r="G12" s="118"/>
      <c r="H12" s="131"/>
      <c r="I12" s="191"/>
      <c r="J12" s="192"/>
      <c r="K12" s="117"/>
      <c r="Z12" s="104"/>
      <c r="AA12" s="104"/>
      <c r="AB12" s="104"/>
    </row>
    <row r="13" spans="2:28" ht="28.5" customHeight="1" x14ac:dyDescent="0.15">
      <c r="B13" s="24">
        <v>8</v>
      </c>
      <c r="C13" s="117"/>
      <c r="D13" s="191"/>
      <c r="E13" s="192"/>
      <c r="F13" s="117"/>
      <c r="G13" s="118"/>
      <c r="H13" s="131"/>
      <c r="I13" s="191"/>
      <c r="J13" s="192"/>
      <c r="K13" s="117"/>
      <c r="Z13" s="104"/>
      <c r="AA13" s="104"/>
      <c r="AB13" s="104"/>
    </row>
    <row r="14" spans="2:28" ht="28.5" customHeight="1" x14ac:dyDescent="0.15">
      <c r="B14" s="24">
        <v>9</v>
      </c>
      <c r="C14" s="117"/>
      <c r="D14" s="191"/>
      <c r="E14" s="192"/>
      <c r="F14" s="117"/>
      <c r="G14" s="118"/>
      <c r="H14" s="131"/>
      <c r="I14" s="191"/>
      <c r="J14" s="192"/>
      <c r="K14" s="117"/>
      <c r="Z14" s="104"/>
      <c r="AA14" s="104"/>
      <c r="AB14" s="104"/>
    </row>
    <row r="15" spans="2:28" ht="28.5" customHeight="1" x14ac:dyDescent="0.15">
      <c r="B15" s="24">
        <v>10</v>
      </c>
      <c r="C15" s="117"/>
      <c r="D15" s="191"/>
      <c r="E15" s="192"/>
      <c r="F15" s="117"/>
      <c r="G15" s="118"/>
      <c r="H15" s="131"/>
      <c r="I15" s="191"/>
      <c r="J15" s="192"/>
      <c r="K15" s="117"/>
      <c r="Z15" s="104"/>
      <c r="AA15" s="104"/>
      <c r="AB15" s="104"/>
    </row>
    <row r="16" spans="2:28" ht="28.5" customHeight="1" x14ac:dyDescent="0.15">
      <c r="C16" s="26"/>
      <c r="D16" s="26"/>
      <c r="E16" s="26"/>
      <c r="F16" s="26"/>
      <c r="G16" s="26"/>
      <c r="H16" s="26"/>
      <c r="I16" s="26"/>
      <c r="J16" s="26"/>
    </row>
    <row r="17" spans="2:14" ht="18.75" customHeight="1" x14ac:dyDescent="0.15">
      <c r="B17" s="198" t="s">
        <v>303</v>
      </c>
      <c r="C17" s="198"/>
      <c r="D17" s="198"/>
    </row>
    <row r="18" spans="2:14" ht="18.75" customHeight="1" x14ac:dyDescent="0.15">
      <c r="C18" s="119" t="s">
        <v>304</v>
      </c>
      <c r="D18" s="132"/>
      <c r="E18" s="132"/>
    </row>
    <row r="19" spans="2:14" s="25" customFormat="1" ht="18.75" customHeight="1" x14ac:dyDescent="0.15">
      <c r="C19" s="121" t="s">
        <v>244</v>
      </c>
      <c r="D19" s="121" t="s">
        <v>261</v>
      </c>
      <c r="E19" s="121" t="s">
        <v>262</v>
      </c>
      <c r="F19" s="121" t="s">
        <v>263</v>
      </c>
      <c r="G19" s="121" t="s">
        <v>264</v>
      </c>
    </row>
    <row r="20" spans="2:14" s="25" customFormat="1" ht="18.75" customHeight="1" x14ac:dyDescent="0.15">
      <c r="C20" s="24" t="s">
        <v>136</v>
      </c>
      <c r="D20" s="24" t="s">
        <v>265</v>
      </c>
      <c r="E20" s="24" t="s">
        <v>282</v>
      </c>
      <c r="F20" s="24" t="s">
        <v>266</v>
      </c>
      <c r="G20" s="24" t="s">
        <v>130</v>
      </c>
    </row>
    <row r="21" spans="2:14" s="25" customFormat="1" ht="18.75" customHeight="1" x14ac:dyDescent="0.15">
      <c r="E21" s="110"/>
      <c r="F21" s="110"/>
      <c r="G21" s="110"/>
      <c r="H21" s="110"/>
      <c r="I21" s="110"/>
      <c r="J21" s="110"/>
    </row>
    <row r="22" spans="2:14" ht="18.75" customHeight="1" x14ac:dyDescent="0.15">
      <c r="C22" s="119" t="s">
        <v>305</v>
      </c>
      <c r="D22" s="132"/>
      <c r="E22" s="132"/>
      <c r="J22" s="120" t="s">
        <v>306</v>
      </c>
      <c r="K22" s="113"/>
      <c r="L22" s="26"/>
    </row>
    <row r="23" spans="2:14" ht="18.75" customHeight="1" x14ac:dyDescent="0.15">
      <c r="C23" s="121" t="s">
        <v>244</v>
      </c>
      <c r="D23" s="121" t="s">
        <v>131</v>
      </c>
      <c r="E23" s="121" t="s">
        <v>132</v>
      </c>
      <c r="F23" s="121" t="s">
        <v>133</v>
      </c>
      <c r="G23" s="121" t="s">
        <v>134</v>
      </c>
      <c r="H23" s="121" t="s">
        <v>135</v>
      </c>
      <c r="I23" s="122"/>
      <c r="J23" s="121" t="s">
        <v>244</v>
      </c>
      <c r="K23" s="121" t="s">
        <v>137</v>
      </c>
      <c r="L23" s="26"/>
    </row>
    <row r="24" spans="2:14" ht="18.75" customHeight="1" x14ac:dyDescent="0.15">
      <c r="C24" s="123" t="s">
        <v>253</v>
      </c>
      <c r="D24" s="112">
        <v>37</v>
      </c>
      <c r="E24" s="112">
        <v>76</v>
      </c>
      <c r="F24" s="112">
        <v>45</v>
      </c>
      <c r="G24" s="112">
        <v>104</v>
      </c>
      <c r="H24" s="112">
        <v>55</v>
      </c>
      <c r="I24" s="115"/>
      <c r="J24" s="123" t="s">
        <v>245</v>
      </c>
      <c r="K24" s="112">
        <v>72</v>
      </c>
      <c r="L24" s="26"/>
    </row>
    <row r="25" spans="2:14" ht="18.75" customHeight="1" x14ac:dyDescent="0.15">
      <c r="C25" s="123" t="s">
        <v>254</v>
      </c>
      <c r="D25" s="112">
        <v>38</v>
      </c>
      <c r="E25" s="112">
        <v>78</v>
      </c>
      <c r="F25" s="112">
        <v>46</v>
      </c>
      <c r="G25" s="112">
        <v>108</v>
      </c>
      <c r="H25" s="112">
        <v>57</v>
      </c>
      <c r="I25" s="115"/>
      <c r="J25" s="123" t="s">
        <v>247</v>
      </c>
      <c r="K25" s="112">
        <v>76</v>
      </c>
      <c r="L25" s="26"/>
      <c r="M25" s="128"/>
      <c r="N25" s="123" t="s">
        <v>245</v>
      </c>
    </row>
    <row r="26" spans="2:14" ht="18.75" customHeight="1" x14ac:dyDescent="0.15">
      <c r="C26" s="123" t="s">
        <v>255</v>
      </c>
      <c r="D26" s="112">
        <v>39</v>
      </c>
      <c r="E26" s="112">
        <v>80</v>
      </c>
      <c r="F26" s="112">
        <v>47</v>
      </c>
      <c r="G26" s="112">
        <v>112</v>
      </c>
      <c r="H26" s="112">
        <v>59</v>
      </c>
      <c r="I26" s="115"/>
      <c r="J26" s="123" t="s">
        <v>249</v>
      </c>
      <c r="K26" s="112">
        <v>80</v>
      </c>
      <c r="L26" s="26"/>
      <c r="M26" s="128"/>
      <c r="N26" s="123" t="s">
        <v>247</v>
      </c>
    </row>
    <row r="27" spans="2:14" ht="18.75" customHeight="1" x14ac:dyDescent="0.15">
      <c r="C27" s="123" t="s">
        <v>256</v>
      </c>
      <c r="D27" s="112">
        <v>40</v>
      </c>
      <c r="E27" s="112">
        <v>82</v>
      </c>
      <c r="F27" s="112">
        <v>48</v>
      </c>
      <c r="G27" s="112">
        <v>116</v>
      </c>
      <c r="H27" s="112">
        <v>61</v>
      </c>
      <c r="I27" s="115"/>
      <c r="J27" s="123" t="s">
        <v>251</v>
      </c>
      <c r="K27" s="112">
        <v>84</v>
      </c>
      <c r="L27" s="26"/>
      <c r="M27" s="128"/>
      <c r="N27" s="123" t="s">
        <v>249</v>
      </c>
    </row>
    <row r="28" spans="2:14" ht="18.75" customHeight="1" x14ac:dyDescent="0.15">
      <c r="C28" s="123" t="s">
        <v>257</v>
      </c>
      <c r="D28" s="112">
        <v>42</v>
      </c>
      <c r="E28" s="112">
        <v>84</v>
      </c>
      <c r="F28" s="112">
        <v>50</v>
      </c>
      <c r="G28" s="112">
        <v>120</v>
      </c>
      <c r="H28" s="112">
        <v>64</v>
      </c>
      <c r="I28" s="115"/>
      <c r="J28" s="123" t="s">
        <v>253</v>
      </c>
      <c r="K28" s="112">
        <v>74</v>
      </c>
      <c r="L28" s="26"/>
      <c r="M28" s="128"/>
      <c r="N28" s="123" t="s">
        <v>251</v>
      </c>
    </row>
    <row r="29" spans="2:14" ht="18.75" customHeight="1" x14ac:dyDescent="0.15">
      <c r="C29" s="123" t="s">
        <v>258</v>
      </c>
      <c r="D29" s="112">
        <v>44</v>
      </c>
      <c r="E29" s="112">
        <v>86</v>
      </c>
      <c r="F29" s="112">
        <v>52</v>
      </c>
      <c r="G29" s="112">
        <v>126</v>
      </c>
      <c r="H29" s="112">
        <v>67</v>
      </c>
      <c r="I29" s="115"/>
      <c r="J29" s="123" t="s">
        <v>254</v>
      </c>
      <c r="K29" s="112">
        <v>78</v>
      </c>
      <c r="L29" s="26"/>
      <c r="M29" s="128"/>
      <c r="N29" s="123" t="s">
        <v>253</v>
      </c>
    </row>
    <row r="30" spans="2:14" ht="18.75" customHeight="1" x14ac:dyDescent="0.15">
      <c r="C30" s="123" t="s">
        <v>246</v>
      </c>
      <c r="D30" s="112">
        <v>38</v>
      </c>
      <c r="E30" s="112">
        <v>76</v>
      </c>
      <c r="F30" s="112">
        <v>46</v>
      </c>
      <c r="G30" s="112">
        <v>114</v>
      </c>
      <c r="H30" s="112">
        <v>55</v>
      </c>
      <c r="I30" s="115"/>
      <c r="J30" s="123" t="s">
        <v>255</v>
      </c>
      <c r="K30" s="112">
        <v>82</v>
      </c>
      <c r="L30" s="26"/>
      <c r="M30" s="128"/>
      <c r="N30" s="123" t="s">
        <v>254</v>
      </c>
    </row>
    <row r="31" spans="2:14" ht="18.75" customHeight="1" x14ac:dyDescent="0.15">
      <c r="C31" s="123" t="s">
        <v>248</v>
      </c>
      <c r="D31" s="112">
        <v>40</v>
      </c>
      <c r="E31" s="112">
        <v>78</v>
      </c>
      <c r="F31" s="112">
        <v>48</v>
      </c>
      <c r="G31" s="112">
        <v>118</v>
      </c>
      <c r="H31" s="112">
        <v>57</v>
      </c>
      <c r="I31" s="115"/>
      <c r="J31" s="123" t="s">
        <v>256</v>
      </c>
      <c r="K31" s="112">
        <v>88</v>
      </c>
      <c r="L31" s="26"/>
      <c r="M31" s="128"/>
      <c r="N31" s="123" t="s">
        <v>255</v>
      </c>
    </row>
    <row r="32" spans="2:14" ht="18.75" customHeight="1" x14ac:dyDescent="0.15">
      <c r="C32" s="123" t="s">
        <v>250</v>
      </c>
      <c r="D32" s="112">
        <v>42</v>
      </c>
      <c r="E32" s="112">
        <v>80</v>
      </c>
      <c r="F32" s="112">
        <v>50</v>
      </c>
      <c r="G32" s="112">
        <v>122</v>
      </c>
      <c r="H32" s="112">
        <v>59</v>
      </c>
      <c r="I32" s="115"/>
      <c r="J32" s="123" t="s">
        <v>246</v>
      </c>
      <c r="K32" s="112">
        <v>85</v>
      </c>
      <c r="L32" s="26"/>
      <c r="M32" s="128"/>
      <c r="N32" s="123" t="s">
        <v>256</v>
      </c>
    </row>
    <row r="33" spans="3:14" ht="18.75" customHeight="1" x14ac:dyDescent="0.15">
      <c r="C33" s="123" t="s">
        <v>252</v>
      </c>
      <c r="D33" s="112">
        <v>44</v>
      </c>
      <c r="E33" s="112">
        <v>82</v>
      </c>
      <c r="F33" s="112">
        <v>52</v>
      </c>
      <c r="G33" s="112">
        <v>126</v>
      </c>
      <c r="H33" s="112">
        <v>61</v>
      </c>
      <c r="I33" s="115"/>
      <c r="J33" s="123" t="s">
        <v>248</v>
      </c>
      <c r="K33" s="112">
        <v>91</v>
      </c>
      <c r="L33" s="26"/>
      <c r="M33" s="128"/>
      <c r="N33" s="123" t="s">
        <v>246</v>
      </c>
    </row>
    <row r="34" spans="3:14" ht="18.75" customHeight="1" x14ac:dyDescent="0.15">
      <c r="C34" s="123" t="s">
        <v>259</v>
      </c>
      <c r="D34" s="112">
        <v>46</v>
      </c>
      <c r="E34" s="112">
        <v>84</v>
      </c>
      <c r="F34" s="112">
        <v>55</v>
      </c>
      <c r="G34" s="112">
        <v>132</v>
      </c>
      <c r="H34" s="112">
        <v>64</v>
      </c>
      <c r="I34" s="115"/>
      <c r="J34" s="123" t="s">
        <v>250</v>
      </c>
      <c r="K34" s="112">
        <v>95</v>
      </c>
      <c r="L34" s="26"/>
      <c r="M34" s="128"/>
      <c r="N34" s="123" t="s">
        <v>248</v>
      </c>
    </row>
    <row r="35" spans="3:14" ht="18.75" customHeight="1" x14ac:dyDescent="0.15">
      <c r="C35" s="123" t="s">
        <v>260</v>
      </c>
      <c r="D35" s="112">
        <v>48</v>
      </c>
      <c r="E35" s="112">
        <v>86</v>
      </c>
      <c r="F35" s="112">
        <v>58</v>
      </c>
      <c r="G35" s="112">
        <v>140</v>
      </c>
      <c r="H35" s="112">
        <v>67</v>
      </c>
      <c r="I35" s="115"/>
      <c r="J35" s="123" t="s">
        <v>252</v>
      </c>
      <c r="K35" s="112">
        <v>100</v>
      </c>
      <c r="M35" s="128"/>
      <c r="N35" s="123" t="s">
        <v>250</v>
      </c>
    </row>
    <row r="36" spans="3:14" ht="18.75" customHeight="1" x14ac:dyDescent="0.15">
      <c r="J36" s="123" t="s">
        <v>138</v>
      </c>
      <c r="K36" s="112">
        <v>105</v>
      </c>
      <c r="M36" s="128"/>
      <c r="N36" s="123" t="s">
        <v>252</v>
      </c>
    </row>
    <row r="37" spans="3:14" ht="18.75" customHeight="1" x14ac:dyDescent="0.15">
      <c r="D37" s="120" t="s">
        <v>308</v>
      </c>
      <c r="E37" s="130"/>
      <c r="F37" s="116" t="s">
        <v>309</v>
      </c>
      <c r="G37" s="125"/>
      <c r="I37" s="120"/>
      <c r="J37" s="123" t="s">
        <v>138</v>
      </c>
      <c r="K37" s="112">
        <v>110</v>
      </c>
      <c r="M37" s="115"/>
      <c r="N37" s="112">
        <v>105</v>
      </c>
    </row>
    <row r="38" spans="3:14" ht="18.75" customHeight="1" x14ac:dyDescent="0.15">
      <c r="D38" s="121" t="s">
        <v>244</v>
      </c>
      <c r="F38" s="121" t="s">
        <v>244</v>
      </c>
      <c r="G38" s="122"/>
      <c r="I38" s="122"/>
      <c r="J38" s="123" t="s">
        <v>138</v>
      </c>
      <c r="K38" s="112">
        <v>115</v>
      </c>
      <c r="M38" s="115"/>
      <c r="N38" s="112">
        <v>110</v>
      </c>
    </row>
    <row r="39" spans="3:14" ht="18.75" customHeight="1" x14ac:dyDescent="0.15">
      <c r="D39" s="112" t="s">
        <v>294</v>
      </c>
      <c r="F39" s="24" t="s">
        <v>292</v>
      </c>
      <c r="G39" s="124"/>
      <c r="I39" s="115"/>
      <c r="J39" s="123" t="s">
        <v>138</v>
      </c>
      <c r="K39" s="112">
        <v>120</v>
      </c>
      <c r="M39" s="115"/>
      <c r="N39" s="112">
        <v>115</v>
      </c>
    </row>
    <row r="40" spans="3:14" ht="18.75" customHeight="1" x14ac:dyDescent="0.15">
      <c r="D40" s="112" t="s">
        <v>287</v>
      </c>
      <c r="F40" s="24" t="s">
        <v>261</v>
      </c>
      <c r="G40" s="124"/>
      <c r="H40" s="26"/>
      <c r="J40" s="115"/>
      <c r="N40" s="112">
        <v>120</v>
      </c>
    </row>
    <row r="41" spans="3:14" ht="18.75" customHeight="1" x14ac:dyDescent="0.15">
      <c r="D41" s="112" t="s">
        <v>286</v>
      </c>
      <c r="F41" s="24" t="s">
        <v>262</v>
      </c>
      <c r="G41" s="124"/>
      <c r="H41" s="26"/>
      <c r="J41" s="115"/>
    </row>
    <row r="42" spans="3:14" ht="18.75" customHeight="1" x14ac:dyDescent="0.15">
      <c r="D42" s="112" t="s">
        <v>288</v>
      </c>
      <c r="F42" s="24" t="s">
        <v>263</v>
      </c>
      <c r="G42" s="124"/>
      <c r="H42" s="26"/>
      <c r="J42" s="115"/>
    </row>
    <row r="43" spans="3:14" ht="18.75" customHeight="1" x14ac:dyDescent="0.15">
      <c r="D43" s="112" t="s">
        <v>283</v>
      </c>
      <c r="F43" s="24" t="s">
        <v>293</v>
      </c>
      <c r="G43" s="124"/>
      <c r="H43" s="26"/>
      <c r="J43" s="115"/>
    </row>
    <row r="44" spans="3:14" ht="18.75" customHeight="1" x14ac:dyDescent="0.15">
      <c r="D44" s="112" t="s">
        <v>289</v>
      </c>
      <c r="E44" s="124"/>
      <c r="F44" s="122"/>
      <c r="G44" s="124"/>
      <c r="H44" s="26"/>
      <c r="J44" s="115"/>
    </row>
    <row r="45" spans="3:14" ht="18.75" customHeight="1" x14ac:dyDescent="0.15">
      <c r="D45" s="112" t="s">
        <v>284</v>
      </c>
      <c r="E45" s="124"/>
      <c r="F45" s="122"/>
      <c r="G45" s="124"/>
      <c r="H45" s="26"/>
      <c r="J45" s="115"/>
    </row>
    <row r="46" spans="3:14" ht="18.75" customHeight="1" x14ac:dyDescent="0.15">
      <c r="D46" s="112" t="s">
        <v>290</v>
      </c>
      <c r="E46" s="124"/>
      <c r="F46" s="122"/>
      <c r="G46" s="124"/>
      <c r="H46" s="26"/>
      <c r="J46" s="115"/>
    </row>
    <row r="47" spans="3:14" ht="18.75" customHeight="1" x14ac:dyDescent="0.15">
      <c r="D47" s="112" t="s">
        <v>285</v>
      </c>
      <c r="J47" s="115"/>
    </row>
    <row r="48" spans="3:14" ht="18.75" customHeight="1" x14ac:dyDescent="0.15">
      <c r="D48" s="112" t="s">
        <v>307</v>
      </c>
      <c r="E48" s="113"/>
      <c r="F48" s="113"/>
      <c r="H48" s="129"/>
      <c r="J48" s="115"/>
    </row>
    <row r="49" spans="2:8" ht="4.5" customHeight="1" x14ac:dyDescent="0.15">
      <c r="D49" s="26"/>
      <c r="E49" s="110"/>
      <c r="F49" s="110"/>
      <c r="G49" s="26"/>
      <c r="H49" s="110"/>
    </row>
    <row r="50" spans="2:8" ht="21.75" customHeight="1" x14ac:dyDescent="0.15">
      <c r="D50" s="26"/>
      <c r="E50" s="115"/>
      <c r="F50" s="110"/>
      <c r="G50" s="26"/>
      <c r="H50" s="110"/>
    </row>
    <row r="51" spans="2:8" ht="22.5" customHeight="1" x14ac:dyDescent="0.15">
      <c r="D51" s="115"/>
      <c r="G51" s="110"/>
    </row>
    <row r="52" spans="2:8" ht="22.5" customHeight="1" x14ac:dyDescent="0.15">
      <c r="D52" s="115"/>
      <c r="G52" s="110"/>
    </row>
    <row r="53" spans="2:8" ht="22.5" customHeight="1" x14ac:dyDescent="0.15">
      <c r="D53" s="115"/>
      <c r="G53" s="110"/>
    </row>
    <row r="54" spans="2:8" ht="22.5" customHeight="1" x14ac:dyDescent="0.15">
      <c r="D54" s="115"/>
      <c r="G54" s="110"/>
    </row>
    <row r="55" spans="2:8" ht="22.5" customHeight="1" x14ac:dyDescent="0.15">
      <c r="D55" s="115"/>
      <c r="G55" s="115"/>
    </row>
    <row r="56" spans="2:8" ht="22.5" customHeight="1" x14ac:dyDescent="0.15">
      <c r="D56" s="115"/>
      <c r="G56" s="115"/>
    </row>
    <row r="57" spans="2:8" ht="22.5" customHeight="1" x14ac:dyDescent="0.15">
      <c r="D57" s="115"/>
      <c r="G57" s="115"/>
    </row>
    <row r="58" spans="2:8" ht="22.5" customHeight="1" x14ac:dyDescent="0.15">
      <c r="D58" s="115"/>
      <c r="E58" s="110"/>
      <c r="F58" s="115"/>
    </row>
    <row r="59" spans="2:8" ht="22.5" customHeight="1" x14ac:dyDescent="0.15">
      <c r="D59" s="115"/>
      <c r="E59" s="110"/>
      <c r="F59" s="115"/>
    </row>
    <row r="60" spans="2:8" ht="18.75" customHeight="1" x14ac:dyDescent="0.15">
      <c r="D60" s="115"/>
      <c r="E60" s="115"/>
      <c r="F60" s="110"/>
      <c r="G60" s="115"/>
    </row>
    <row r="61" spans="2:8" ht="18.75" customHeight="1" x14ac:dyDescent="0.15"/>
    <row r="62" spans="2:8" ht="18.75" customHeight="1" x14ac:dyDescent="0.15">
      <c r="B62" s="114"/>
      <c r="D62" s="114"/>
    </row>
    <row r="63" spans="2:8" ht="19.5" customHeight="1" x14ac:dyDescent="0.15">
      <c r="B63" s="26"/>
      <c r="D63" s="110"/>
    </row>
    <row r="64" spans="2:8" ht="19.5" customHeight="1" x14ac:dyDescent="0.15">
      <c r="B64" s="26"/>
      <c r="C64" s="110"/>
      <c r="D64" s="110"/>
    </row>
    <row r="65" spans="2:4" ht="19.5" customHeight="1" x14ac:dyDescent="0.15">
      <c r="B65" s="26"/>
      <c r="C65" s="110"/>
      <c r="D65" s="110"/>
    </row>
    <row r="66" spans="2:4" ht="19.5" customHeight="1" x14ac:dyDescent="0.15">
      <c r="B66" s="26"/>
      <c r="C66" s="110"/>
      <c r="D66" s="110"/>
    </row>
    <row r="67" spans="2:4" ht="19.5" customHeight="1" x14ac:dyDescent="0.15">
      <c r="B67" s="26"/>
      <c r="C67" s="110"/>
      <c r="D67" s="110"/>
    </row>
    <row r="68" spans="2:4" ht="19.5" customHeight="1" x14ac:dyDescent="0.15">
      <c r="B68" s="26"/>
      <c r="C68" s="110"/>
      <c r="D68" s="110"/>
    </row>
    <row r="69" spans="2:4" ht="19.5" customHeight="1" x14ac:dyDescent="0.15">
      <c r="B69" s="26"/>
      <c r="C69" s="115"/>
      <c r="D69" s="115"/>
    </row>
    <row r="70" spans="2:4" x14ac:dyDescent="0.15">
      <c r="C70" s="115"/>
      <c r="D70" s="115"/>
    </row>
    <row r="71" spans="2:4" x14ac:dyDescent="0.15">
      <c r="C71" s="115"/>
      <c r="D71" s="115"/>
    </row>
    <row r="72" spans="2:4" x14ac:dyDescent="0.15">
      <c r="C72" s="115"/>
      <c r="D72" s="115"/>
    </row>
    <row r="73" spans="2:4" x14ac:dyDescent="0.15">
      <c r="C73" s="115"/>
      <c r="D73" s="115"/>
    </row>
  </sheetData>
  <mergeCells count="32">
    <mergeCell ref="D6:E6"/>
    <mergeCell ref="I6:J6"/>
    <mergeCell ref="D7:E7"/>
    <mergeCell ref="B1:K1"/>
    <mergeCell ref="B2:D2"/>
    <mergeCell ref="H2:K2"/>
    <mergeCell ref="B3:C3"/>
    <mergeCell ref="B4:B5"/>
    <mergeCell ref="C4:C5"/>
    <mergeCell ref="D4:E5"/>
    <mergeCell ref="F4:F5"/>
    <mergeCell ref="G4:H4"/>
    <mergeCell ref="I4:J5"/>
    <mergeCell ref="K4:K5"/>
    <mergeCell ref="I7:J7"/>
    <mergeCell ref="D9:E9"/>
    <mergeCell ref="I9:J9"/>
    <mergeCell ref="D10:E10"/>
    <mergeCell ref="I10:J10"/>
    <mergeCell ref="D8:E8"/>
    <mergeCell ref="I8:J8"/>
    <mergeCell ref="D11:E11"/>
    <mergeCell ref="I11:J11"/>
    <mergeCell ref="D15:E15"/>
    <mergeCell ref="I15:J15"/>
    <mergeCell ref="B17:D17"/>
    <mergeCell ref="D12:E12"/>
    <mergeCell ref="I12:J12"/>
    <mergeCell ref="D13:E13"/>
    <mergeCell ref="I13:J13"/>
    <mergeCell ref="D14:E14"/>
    <mergeCell ref="I14:J14"/>
  </mergeCells>
  <phoneticPr fontId="2"/>
  <dataValidations count="5">
    <dataValidation type="list" allowBlank="1" showInputMessage="1" showErrorMessage="1" sqref="H6:H15">
      <formula1>$N$25:$N$40</formula1>
    </dataValidation>
    <dataValidation type="list" allowBlank="1" showInputMessage="1" showErrorMessage="1" sqref="I6:J15">
      <formula1>$D$39:$D$48</formula1>
    </dataValidation>
    <dataValidation type="list" allowBlank="1" showInputMessage="1" showErrorMessage="1" sqref="K6:K15">
      <formula1>$F$39:$F$43</formula1>
    </dataValidation>
    <dataValidation type="list" allowBlank="1" showInputMessage="1" showErrorMessage="1" sqref="G6:G15">
      <formula1>$C$24:$C$35</formula1>
    </dataValidation>
    <dataValidation type="list" allowBlank="1" showInputMessage="1" showErrorMessage="1" sqref="F6:F15">
      <formula1>$D$19:$G$19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topLeftCell="A4" zoomScaleNormal="100" zoomScaleSheetLayoutView="90" workbookViewId="0">
      <selection activeCell="D13" sqref="D13:E13"/>
    </sheetView>
  </sheetViews>
  <sheetFormatPr defaultRowHeight="14.25" x14ac:dyDescent="0.15"/>
  <cols>
    <col min="1" max="1" width="4" style="1" customWidth="1"/>
    <col min="2" max="2" width="13.125" style="1" customWidth="1"/>
    <col min="3" max="3" width="18.625" style="1" customWidth="1"/>
    <col min="4" max="4" width="29.125" style="1" customWidth="1"/>
    <col min="5" max="5" width="15.125" style="1" customWidth="1"/>
    <col min="6" max="6" width="15.125" style="2" customWidth="1"/>
    <col min="7" max="7" width="12" style="1" customWidth="1"/>
    <col min="8" max="8" width="19.125" style="1" customWidth="1"/>
    <col min="9" max="9" width="14" style="1" customWidth="1"/>
  </cols>
  <sheetData>
    <row r="1" spans="1:9" ht="24" x14ac:dyDescent="0.15">
      <c r="A1" s="218" t="s">
        <v>9</v>
      </c>
      <c r="B1" s="218"/>
      <c r="C1" s="218"/>
      <c r="D1" s="218"/>
      <c r="E1" s="218"/>
      <c r="F1" s="218"/>
      <c r="G1" s="218"/>
      <c r="H1" s="218"/>
      <c r="I1" s="218"/>
    </row>
    <row r="2" spans="1:9" ht="26.25" customHeight="1" x14ac:dyDescent="0.15">
      <c r="F2" s="224" t="s">
        <v>273</v>
      </c>
      <c r="G2" s="224"/>
      <c r="H2" s="224"/>
      <c r="I2" s="224"/>
    </row>
    <row r="3" spans="1:9" ht="17.25" customHeight="1" x14ac:dyDescent="0.15">
      <c r="G3" s="1" t="s">
        <v>271</v>
      </c>
    </row>
    <row r="4" spans="1:9" ht="17.25" customHeight="1" x14ac:dyDescent="0.15">
      <c r="A4" s="225" t="s">
        <v>270</v>
      </c>
      <c r="B4" s="225"/>
      <c r="C4" s="225"/>
      <c r="F4" s="223" t="s">
        <v>272</v>
      </c>
      <c r="G4" s="223"/>
      <c r="H4" s="223"/>
      <c r="I4" s="223"/>
    </row>
    <row r="5" spans="1:9" s="39" customFormat="1" ht="9.75" customHeight="1" x14ac:dyDescent="0.15">
      <c r="A5" s="225"/>
      <c r="B5" s="225"/>
      <c r="C5" s="225"/>
      <c r="D5" s="103"/>
      <c r="E5" s="103"/>
      <c r="F5" s="103"/>
      <c r="G5" s="103"/>
      <c r="H5" s="103"/>
      <c r="I5" s="103"/>
    </row>
    <row r="6" spans="1:9" s="39" customFormat="1" ht="21" customHeight="1" x14ac:dyDescent="0.15">
      <c r="A6" s="97">
        <v>1</v>
      </c>
      <c r="B6" s="219" t="s">
        <v>267</v>
      </c>
      <c r="C6" s="219"/>
      <c r="D6" s="219"/>
      <c r="E6" s="219"/>
      <c r="F6" s="219"/>
      <c r="G6" s="219"/>
      <c r="H6" s="219"/>
      <c r="I6" s="219"/>
    </row>
    <row r="7" spans="1:9" s="5" customFormat="1" ht="51.75" customHeight="1" x14ac:dyDescent="0.15">
      <c r="A7" s="27">
        <v>2</v>
      </c>
      <c r="B7" s="220" t="s">
        <v>275</v>
      </c>
      <c r="C7" s="220"/>
      <c r="D7" s="220"/>
      <c r="E7" s="220"/>
      <c r="F7" s="220"/>
      <c r="G7" s="220"/>
      <c r="H7" s="220"/>
      <c r="I7" s="220"/>
    </row>
    <row r="8" spans="1:9" s="39" customFormat="1" ht="21" customHeight="1" x14ac:dyDescent="0.15">
      <c r="A8" s="98">
        <v>3</v>
      </c>
      <c r="B8" s="220" t="s">
        <v>279</v>
      </c>
      <c r="C8" s="220"/>
      <c r="D8" s="220"/>
      <c r="E8" s="220"/>
      <c r="F8" s="220"/>
      <c r="G8" s="220"/>
      <c r="H8" s="220"/>
      <c r="I8" s="220"/>
    </row>
    <row r="9" spans="1:9" s="39" customFormat="1" ht="21" customHeight="1" x14ac:dyDescent="0.15">
      <c r="A9" s="97">
        <v>4</v>
      </c>
      <c r="B9" s="222" t="s">
        <v>268</v>
      </c>
      <c r="C9" s="222"/>
      <c r="D9" s="222"/>
      <c r="E9" s="222"/>
      <c r="F9" s="222"/>
      <c r="G9" s="222"/>
      <c r="H9" s="222"/>
      <c r="I9" s="222"/>
    </row>
    <row r="10" spans="1:9" s="39" customFormat="1" ht="21" customHeight="1" x14ac:dyDescent="0.15">
      <c r="A10" s="97">
        <v>5</v>
      </c>
      <c r="B10" s="220" t="s">
        <v>277</v>
      </c>
      <c r="C10" s="220"/>
      <c r="D10" s="220"/>
      <c r="E10" s="220"/>
      <c r="F10" s="220"/>
      <c r="G10" s="220"/>
      <c r="H10" s="220"/>
      <c r="I10" s="220"/>
    </row>
    <row r="11" spans="1:9" s="39" customFormat="1" ht="9.75" customHeight="1" x14ac:dyDescent="0.15">
      <c r="A11" s="97"/>
      <c r="B11" s="99"/>
      <c r="C11" s="99"/>
      <c r="D11" s="99"/>
      <c r="E11" s="99"/>
      <c r="F11" s="99"/>
      <c r="G11" s="99"/>
      <c r="H11" s="99"/>
      <c r="I11" s="99"/>
    </row>
    <row r="12" spans="1:9" ht="20.100000000000001" customHeight="1" x14ac:dyDescent="0.15">
      <c r="A12" s="216" t="s">
        <v>14</v>
      </c>
      <c r="B12" s="4" t="s">
        <v>13</v>
      </c>
      <c r="C12" s="216" t="s">
        <v>276</v>
      </c>
      <c r="D12" s="217" t="s">
        <v>295</v>
      </c>
      <c r="E12" s="216" t="s">
        <v>10</v>
      </c>
      <c r="F12" s="221" t="s">
        <v>11</v>
      </c>
      <c r="G12" s="217" t="s">
        <v>192</v>
      </c>
      <c r="H12" s="217" t="s">
        <v>269</v>
      </c>
      <c r="I12" s="217" t="s">
        <v>296</v>
      </c>
    </row>
    <row r="13" spans="1:9" ht="20.100000000000001" customHeight="1" x14ac:dyDescent="0.15">
      <c r="A13" s="216"/>
      <c r="B13" s="106" t="s">
        <v>12</v>
      </c>
      <c r="C13" s="216"/>
      <c r="D13" s="216"/>
      <c r="E13" s="216"/>
      <c r="F13" s="221"/>
      <c r="G13" s="216"/>
      <c r="H13" s="216"/>
      <c r="I13" s="216"/>
    </row>
    <row r="14" spans="1:9" ht="20.100000000000001" customHeight="1" x14ac:dyDescent="0.15">
      <c r="A14" s="214" t="s">
        <v>35</v>
      </c>
      <c r="B14" s="213"/>
      <c r="C14" s="213"/>
      <c r="D14" s="213"/>
      <c r="E14" s="100" t="s">
        <v>126</v>
      </c>
      <c r="F14" s="101" t="s">
        <v>127</v>
      </c>
      <c r="G14" s="213"/>
      <c r="H14" s="216"/>
      <c r="I14" s="216"/>
    </row>
    <row r="15" spans="1:9" ht="20.100000000000001" customHeight="1" x14ac:dyDescent="0.15">
      <c r="A15" s="215"/>
      <c r="B15" s="213"/>
      <c r="C15" s="213"/>
      <c r="D15" s="213"/>
      <c r="E15" s="102" t="s">
        <v>278</v>
      </c>
      <c r="F15" s="102" t="s">
        <v>278</v>
      </c>
      <c r="G15" s="213"/>
      <c r="H15" s="216"/>
      <c r="I15" s="216"/>
    </row>
    <row r="16" spans="1:9" ht="20.100000000000001" customHeight="1" x14ac:dyDescent="0.15">
      <c r="A16" s="214" t="s">
        <v>3</v>
      </c>
      <c r="B16" s="213"/>
      <c r="C16" s="213"/>
      <c r="D16" s="213"/>
      <c r="E16" s="100" t="s">
        <v>126</v>
      </c>
      <c r="F16" s="101" t="s">
        <v>127</v>
      </c>
      <c r="G16" s="213"/>
      <c r="H16" s="216"/>
      <c r="I16" s="216"/>
    </row>
    <row r="17" spans="1:9" ht="20.100000000000001" customHeight="1" x14ac:dyDescent="0.15">
      <c r="A17" s="215"/>
      <c r="B17" s="213"/>
      <c r="C17" s="213"/>
      <c r="D17" s="213"/>
      <c r="E17" s="102" t="s">
        <v>278</v>
      </c>
      <c r="F17" s="102" t="s">
        <v>278</v>
      </c>
      <c r="G17" s="213"/>
      <c r="H17" s="216"/>
      <c r="I17" s="216"/>
    </row>
    <row r="18" spans="1:9" ht="20.100000000000001" customHeight="1" x14ac:dyDescent="0.15">
      <c r="A18" s="214" t="s">
        <v>4</v>
      </c>
      <c r="B18" s="213"/>
      <c r="C18" s="213"/>
      <c r="D18" s="213"/>
      <c r="E18" s="100" t="s">
        <v>126</v>
      </c>
      <c r="F18" s="101" t="s">
        <v>127</v>
      </c>
      <c r="G18" s="213"/>
      <c r="H18" s="216"/>
      <c r="I18" s="216"/>
    </row>
    <row r="19" spans="1:9" ht="20.100000000000001" customHeight="1" x14ac:dyDescent="0.15">
      <c r="A19" s="215"/>
      <c r="B19" s="213"/>
      <c r="C19" s="213"/>
      <c r="D19" s="213"/>
      <c r="E19" s="102" t="s">
        <v>278</v>
      </c>
      <c r="F19" s="102" t="s">
        <v>278</v>
      </c>
      <c r="G19" s="213"/>
      <c r="H19" s="216"/>
      <c r="I19" s="216"/>
    </row>
    <row r="20" spans="1:9" ht="20.100000000000001" customHeight="1" x14ac:dyDescent="0.15">
      <c r="A20" s="214" t="s">
        <v>5</v>
      </c>
      <c r="B20" s="213"/>
      <c r="C20" s="213"/>
      <c r="D20" s="213"/>
      <c r="E20" s="100" t="s">
        <v>126</v>
      </c>
      <c r="F20" s="101" t="s">
        <v>127</v>
      </c>
      <c r="G20" s="213"/>
      <c r="H20" s="216"/>
      <c r="I20" s="216"/>
    </row>
    <row r="21" spans="1:9" ht="20.100000000000001" customHeight="1" x14ac:dyDescent="0.15">
      <c r="A21" s="215"/>
      <c r="B21" s="213"/>
      <c r="C21" s="213"/>
      <c r="D21" s="213"/>
      <c r="E21" s="102" t="s">
        <v>278</v>
      </c>
      <c r="F21" s="102" t="s">
        <v>278</v>
      </c>
      <c r="G21" s="213"/>
      <c r="H21" s="216"/>
      <c r="I21" s="216"/>
    </row>
    <row r="22" spans="1:9" ht="20.100000000000001" customHeight="1" x14ac:dyDescent="0.15">
      <c r="A22" s="214" t="s">
        <v>6</v>
      </c>
      <c r="B22" s="213"/>
      <c r="C22" s="213"/>
      <c r="D22" s="213"/>
      <c r="E22" s="100" t="s">
        <v>126</v>
      </c>
      <c r="F22" s="101" t="s">
        <v>127</v>
      </c>
      <c r="G22" s="213"/>
      <c r="H22" s="216"/>
      <c r="I22" s="216"/>
    </row>
    <row r="23" spans="1:9" ht="20.100000000000001" customHeight="1" x14ac:dyDescent="0.15">
      <c r="A23" s="215"/>
      <c r="B23" s="213"/>
      <c r="C23" s="213"/>
      <c r="D23" s="213"/>
      <c r="E23" s="102" t="s">
        <v>278</v>
      </c>
      <c r="F23" s="102" t="s">
        <v>278</v>
      </c>
      <c r="G23" s="213"/>
      <c r="H23" s="216"/>
      <c r="I23" s="216"/>
    </row>
    <row r="24" spans="1:9" ht="20.100000000000001" customHeight="1" x14ac:dyDescent="0.15">
      <c r="A24" s="214" t="s">
        <v>7</v>
      </c>
      <c r="B24" s="213"/>
      <c r="C24" s="213"/>
      <c r="D24" s="213"/>
      <c r="E24" s="100" t="s">
        <v>126</v>
      </c>
      <c r="F24" s="101" t="s">
        <v>127</v>
      </c>
      <c r="G24" s="213"/>
      <c r="H24" s="216"/>
      <c r="I24" s="216"/>
    </row>
    <row r="25" spans="1:9" ht="20.100000000000001" customHeight="1" x14ac:dyDescent="0.15">
      <c r="A25" s="215"/>
      <c r="B25" s="213"/>
      <c r="C25" s="213"/>
      <c r="D25" s="213"/>
      <c r="E25" s="102" t="s">
        <v>278</v>
      </c>
      <c r="F25" s="102" t="s">
        <v>278</v>
      </c>
      <c r="G25" s="213"/>
      <c r="H25" s="216"/>
      <c r="I25" s="216"/>
    </row>
    <row r="26" spans="1:9" ht="20.100000000000001" customHeight="1" x14ac:dyDescent="0.15">
      <c r="A26" s="214" t="s">
        <v>8</v>
      </c>
      <c r="B26" s="213"/>
      <c r="C26" s="213"/>
      <c r="D26" s="213"/>
      <c r="E26" s="100" t="s">
        <v>126</v>
      </c>
      <c r="F26" s="101" t="s">
        <v>127</v>
      </c>
      <c r="G26" s="213"/>
      <c r="H26" s="216"/>
      <c r="I26" s="216"/>
    </row>
    <row r="27" spans="1:9" ht="20.100000000000001" customHeight="1" x14ac:dyDescent="0.15">
      <c r="A27" s="215"/>
      <c r="B27" s="213"/>
      <c r="C27" s="213"/>
      <c r="D27" s="213"/>
      <c r="E27" s="102" t="s">
        <v>278</v>
      </c>
      <c r="F27" s="102" t="s">
        <v>278</v>
      </c>
      <c r="G27" s="213"/>
      <c r="H27" s="216"/>
      <c r="I27" s="216"/>
    </row>
  </sheetData>
  <mergeCells count="66">
    <mergeCell ref="H26:H27"/>
    <mergeCell ref="H24:H25"/>
    <mergeCell ref="H22:H23"/>
    <mergeCell ref="H20:H21"/>
    <mergeCell ref="I26:I27"/>
    <mergeCell ref="I24:I25"/>
    <mergeCell ref="I22:I23"/>
    <mergeCell ref="I20:I21"/>
    <mergeCell ref="A1:I1"/>
    <mergeCell ref="H12:H13"/>
    <mergeCell ref="B6:I6"/>
    <mergeCell ref="B10:I10"/>
    <mergeCell ref="B7:I7"/>
    <mergeCell ref="E12:E13"/>
    <mergeCell ref="F12:F13"/>
    <mergeCell ref="G12:G13"/>
    <mergeCell ref="A12:A13"/>
    <mergeCell ref="C12:C13"/>
    <mergeCell ref="D12:D13"/>
    <mergeCell ref="B9:I9"/>
    <mergeCell ref="B8:I8"/>
    <mergeCell ref="F4:I4"/>
    <mergeCell ref="F2:I2"/>
    <mergeCell ref="A4:C5"/>
    <mergeCell ref="A18:A19"/>
    <mergeCell ref="B18:B19"/>
    <mergeCell ref="C18:C19"/>
    <mergeCell ref="D18:D19"/>
    <mergeCell ref="A14:A15"/>
    <mergeCell ref="B14:B15"/>
    <mergeCell ref="C14:C15"/>
    <mergeCell ref="A16:A17"/>
    <mergeCell ref="B16:B17"/>
    <mergeCell ref="C16:C17"/>
    <mergeCell ref="D14:D15"/>
    <mergeCell ref="D16:D17"/>
    <mergeCell ref="A20:A21"/>
    <mergeCell ref="B20:B21"/>
    <mergeCell ref="C20:C21"/>
    <mergeCell ref="D20:D21"/>
    <mergeCell ref="G20:G21"/>
    <mergeCell ref="I18:I19"/>
    <mergeCell ref="I16:I17"/>
    <mergeCell ref="I14:I15"/>
    <mergeCell ref="I12:I13"/>
    <mergeCell ref="G14:G15"/>
    <mergeCell ref="G18:G19"/>
    <mergeCell ref="H14:H15"/>
    <mergeCell ref="H18:H19"/>
    <mergeCell ref="H16:H17"/>
    <mergeCell ref="G16:G17"/>
    <mergeCell ref="D22:D23"/>
    <mergeCell ref="G22:G23"/>
    <mergeCell ref="G26:G27"/>
    <mergeCell ref="A26:A27"/>
    <mergeCell ref="B26:B27"/>
    <mergeCell ref="C26:C27"/>
    <mergeCell ref="D26:D27"/>
    <mergeCell ref="D24:D25"/>
    <mergeCell ref="G24:G25"/>
    <mergeCell ref="A24:A25"/>
    <mergeCell ref="B24:B25"/>
    <mergeCell ref="C24:C25"/>
    <mergeCell ref="A22:A23"/>
    <mergeCell ref="B22:B23"/>
    <mergeCell ref="C22:C23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topLeftCell="A7" zoomScaleNormal="100" workbookViewId="0">
      <selection activeCell="D13" sqref="D13:E13"/>
    </sheetView>
  </sheetViews>
  <sheetFormatPr defaultRowHeight="13.5" x14ac:dyDescent="0.15"/>
  <cols>
    <col min="1" max="1" width="3.625" style="22" customWidth="1"/>
    <col min="2" max="2" width="19.5" style="22" customWidth="1"/>
    <col min="3" max="7" width="12.625" style="22" customWidth="1"/>
    <col min="8" max="9" width="9" style="22"/>
    <col min="10" max="10" width="0" style="22" hidden="1" customWidth="1"/>
    <col min="11" max="16384" width="9" style="22"/>
  </cols>
  <sheetData>
    <row r="1" spans="2:7" ht="21.75" customHeight="1" x14ac:dyDescent="0.15">
      <c r="B1" s="39" t="s">
        <v>198</v>
      </c>
      <c r="D1" s="226"/>
      <c r="E1" s="226"/>
      <c r="F1" s="226"/>
    </row>
    <row r="2" spans="2:7" ht="9" customHeight="1" x14ac:dyDescent="0.15">
      <c r="D2" s="32"/>
      <c r="E2" s="32"/>
      <c r="F2" s="32"/>
    </row>
    <row r="3" spans="2:7" ht="21.75" customHeight="1" x14ac:dyDescent="0.15">
      <c r="B3" s="226" t="s">
        <v>241</v>
      </c>
      <c r="C3" s="178"/>
      <c r="D3" s="178"/>
      <c r="E3" s="178"/>
      <c r="F3" s="178"/>
      <c r="G3" s="178"/>
    </row>
    <row r="4" spans="2:7" ht="21.75" customHeight="1" x14ac:dyDescent="0.15">
      <c r="C4" s="32"/>
      <c r="D4" s="32"/>
      <c r="E4" s="32"/>
      <c r="F4" s="32"/>
    </row>
    <row r="5" spans="2:7" ht="18" customHeight="1" x14ac:dyDescent="0.15">
      <c r="B5" s="21"/>
      <c r="C5" s="21" t="s">
        <v>202</v>
      </c>
      <c r="D5" s="21" t="s">
        <v>203</v>
      </c>
      <c r="E5" s="21" t="s">
        <v>204</v>
      </c>
      <c r="F5" s="21" t="s">
        <v>205</v>
      </c>
      <c r="G5" s="21" t="s">
        <v>151</v>
      </c>
    </row>
    <row r="6" spans="2:7" ht="18.75" customHeight="1" x14ac:dyDescent="0.15">
      <c r="B6" s="21" t="s">
        <v>193</v>
      </c>
      <c r="C6" s="21">
        <v>1</v>
      </c>
      <c r="D6" s="21">
        <v>2</v>
      </c>
      <c r="E6" s="21">
        <v>1</v>
      </c>
      <c r="F6" s="21">
        <v>2</v>
      </c>
      <c r="G6" s="21">
        <f>SUM(C6:F6)</f>
        <v>6</v>
      </c>
    </row>
    <row r="7" spans="2:7" ht="18.75" customHeight="1" x14ac:dyDescent="0.15">
      <c r="B7" s="21" t="s">
        <v>199</v>
      </c>
      <c r="C7" s="21">
        <v>1</v>
      </c>
      <c r="D7" s="21">
        <v>2</v>
      </c>
      <c r="E7" s="21">
        <v>1</v>
      </c>
      <c r="F7" s="21">
        <v>2</v>
      </c>
      <c r="G7" s="21">
        <f>SUM(C7:F7)</f>
        <v>6</v>
      </c>
    </row>
    <row r="8" spans="2:7" ht="21.75" customHeight="1" x14ac:dyDescent="0.15">
      <c r="C8" s="32"/>
      <c r="D8" s="32"/>
      <c r="E8" s="32"/>
      <c r="F8" s="32"/>
    </row>
    <row r="9" spans="2:7" ht="21.75" customHeight="1" x14ac:dyDescent="0.15">
      <c r="D9" s="31"/>
      <c r="E9" s="31"/>
      <c r="F9" s="31"/>
    </row>
    <row r="10" spans="2:7" ht="18.75" customHeight="1" x14ac:dyDescent="0.15">
      <c r="B10" s="21"/>
      <c r="C10" s="21" t="s">
        <v>144</v>
      </c>
      <c r="D10" s="21" t="s">
        <v>145</v>
      </c>
      <c r="E10" s="21" t="s">
        <v>146</v>
      </c>
      <c r="F10" s="21" t="s">
        <v>151</v>
      </c>
    </row>
    <row r="11" spans="2:7" ht="18.75" customHeight="1" x14ac:dyDescent="0.15">
      <c r="B11" s="21" t="s">
        <v>139</v>
      </c>
      <c r="C11" s="21">
        <v>1</v>
      </c>
      <c r="D11" s="21">
        <v>2</v>
      </c>
      <c r="E11" s="21">
        <v>5</v>
      </c>
      <c r="F11" s="21">
        <f>SUM(C11:E11)</f>
        <v>8</v>
      </c>
    </row>
    <row r="12" spans="2:7" ht="18.75" customHeight="1" x14ac:dyDescent="0.15">
      <c r="B12" s="21" t="s">
        <v>140</v>
      </c>
      <c r="C12" s="21">
        <v>1</v>
      </c>
      <c r="D12" s="21">
        <v>2</v>
      </c>
      <c r="E12" s="21">
        <v>3</v>
      </c>
      <c r="F12" s="21">
        <f>SUM(C12:E12)</f>
        <v>6</v>
      </c>
    </row>
    <row r="13" spans="2:7" ht="18.75" customHeight="1" x14ac:dyDescent="0.15">
      <c r="B13" s="21" t="s">
        <v>141</v>
      </c>
      <c r="C13" s="21">
        <v>1</v>
      </c>
      <c r="D13" s="21">
        <v>2</v>
      </c>
      <c r="E13" s="21">
        <v>3</v>
      </c>
      <c r="F13" s="21">
        <f>SUM(C13:E13)</f>
        <v>6</v>
      </c>
    </row>
    <row r="14" spans="2:7" ht="18.75" customHeight="1" x14ac:dyDescent="0.15">
      <c r="B14" s="21" t="s">
        <v>142</v>
      </c>
      <c r="C14" s="21">
        <v>1</v>
      </c>
      <c r="D14" s="21">
        <v>2</v>
      </c>
      <c r="E14" s="21">
        <v>3</v>
      </c>
      <c r="F14" s="21">
        <f>SUM(C14:E14)</f>
        <v>6</v>
      </c>
    </row>
    <row r="15" spans="2:7" ht="18.75" customHeight="1" x14ac:dyDescent="0.15">
      <c r="B15" s="21" t="s">
        <v>143</v>
      </c>
      <c r="C15" s="21">
        <v>1</v>
      </c>
      <c r="D15" s="21">
        <v>2</v>
      </c>
      <c r="E15" s="21">
        <v>6</v>
      </c>
      <c r="F15" s="21">
        <f>SUM(C15:E15)</f>
        <v>9</v>
      </c>
    </row>
    <row r="16" spans="2:7" ht="18.75" customHeight="1" x14ac:dyDescent="0.15">
      <c r="B16" s="21" t="s">
        <v>199</v>
      </c>
      <c r="C16" s="21">
        <f>SUM(C11:C15)</f>
        <v>5</v>
      </c>
      <c r="D16" s="21">
        <f>SUM(D11:D15)</f>
        <v>10</v>
      </c>
      <c r="E16" s="21">
        <f>SUM(E11:E15)</f>
        <v>20</v>
      </c>
      <c r="F16" s="21">
        <f>SUM(F11:F15)</f>
        <v>35</v>
      </c>
    </row>
    <row r="17" spans="2:10" ht="18.75" customHeight="1" x14ac:dyDescent="0.15">
      <c r="B17" s="32"/>
      <c r="C17" s="32"/>
      <c r="D17" s="32"/>
      <c r="E17" s="32"/>
      <c r="F17" s="32"/>
    </row>
    <row r="18" spans="2:10" ht="18.75" customHeight="1" x14ac:dyDescent="0.15">
      <c r="B18" s="32"/>
      <c r="C18" s="32"/>
      <c r="D18" s="32"/>
      <c r="E18" s="32"/>
      <c r="F18" s="32"/>
    </row>
    <row r="19" spans="2:10" ht="18" customHeight="1" x14ac:dyDescent="0.15">
      <c r="B19" s="21"/>
      <c r="C19" s="21" t="s">
        <v>147</v>
      </c>
      <c r="D19" s="21" t="s">
        <v>148</v>
      </c>
      <c r="E19" s="21" t="s">
        <v>149</v>
      </c>
      <c r="F19" s="21" t="s">
        <v>150</v>
      </c>
      <c r="G19" s="21" t="s">
        <v>151</v>
      </c>
    </row>
    <row r="20" spans="2:10" ht="18.75" customHeight="1" x14ac:dyDescent="0.15">
      <c r="B20" s="21" t="s">
        <v>200</v>
      </c>
      <c r="C20" s="21">
        <v>1</v>
      </c>
      <c r="D20" s="21">
        <v>1</v>
      </c>
      <c r="E20" s="21">
        <v>2</v>
      </c>
      <c r="F20" s="21">
        <v>26</v>
      </c>
      <c r="G20" s="21">
        <f>SUM(C20:F20)</f>
        <v>30</v>
      </c>
    </row>
    <row r="21" spans="2:10" ht="18.75" customHeight="1" x14ac:dyDescent="0.15">
      <c r="B21" s="21" t="s">
        <v>208</v>
      </c>
      <c r="C21" s="21">
        <v>1</v>
      </c>
      <c r="D21" s="21">
        <v>1</v>
      </c>
      <c r="E21" s="21">
        <v>0</v>
      </c>
      <c r="F21" s="21">
        <v>11</v>
      </c>
      <c r="G21" s="21">
        <f>SUM(C21:F21)</f>
        <v>13</v>
      </c>
    </row>
    <row r="22" spans="2:10" ht="18.75" customHeight="1" x14ac:dyDescent="0.15">
      <c r="B22" s="21" t="s">
        <v>199</v>
      </c>
      <c r="C22" s="21">
        <f>SUM(C20:C21)</f>
        <v>2</v>
      </c>
      <c r="D22" s="21">
        <f t="shared" ref="D22:G22" si="0">SUM(D20:D21)</f>
        <v>2</v>
      </c>
      <c r="E22" s="21">
        <f t="shared" si="0"/>
        <v>2</v>
      </c>
      <c r="F22" s="21">
        <f t="shared" si="0"/>
        <v>37</v>
      </c>
      <c r="G22" s="21">
        <f t="shared" si="0"/>
        <v>43</v>
      </c>
    </row>
    <row r="23" spans="2:10" ht="18.75" customHeight="1" x14ac:dyDescent="0.15">
      <c r="B23" s="32"/>
      <c r="C23" s="32"/>
      <c r="D23" s="32"/>
      <c r="E23" s="32"/>
      <c r="F23" s="32"/>
    </row>
    <row r="24" spans="2:10" ht="18.75" customHeight="1" x14ac:dyDescent="0.15">
      <c r="B24" s="32"/>
      <c r="C24" s="32"/>
      <c r="D24" s="32"/>
      <c r="E24" s="32"/>
      <c r="F24" s="32"/>
    </row>
    <row r="26" spans="2:10" ht="17.100000000000001" customHeight="1" x14ac:dyDescent="0.15">
      <c r="B26" s="21"/>
      <c r="C26" s="21" t="s">
        <v>147</v>
      </c>
      <c r="D26" s="21" t="s">
        <v>148</v>
      </c>
      <c r="E26" s="21" t="s">
        <v>149</v>
      </c>
      <c r="F26" s="21" t="s">
        <v>150</v>
      </c>
      <c r="G26" s="21" t="s">
        <v>151</v>
      </c>
    </row>
    <row r="27" spans="2:10" ht="17.100000000000001" customHeight="1" x14ac:dyDescent="0.15">
      <c r="B27" s="33" t="s">
        <v>152</v>
      </c>
      <c r="C27" s="34">
        <v>1</v>
      </c>
      <c r="D27" s="34">
        <v>1</v>
      </c>
      <c r="E27" s="34">
        <v>2</v>
      </c>
      <c r="F27" s="34">
        <v>19</v>
      </c>
      <c r="G27" s="43">
        <f>SUM(C27:F27)</f>
        <v>23</v>
      </c>
    </row>
    <row r="28" spans="2:10" ht="17.100000000000001" customHeight="1" x14ac:dyDescent="0.15">
      <c r="B28" s="33" t="s">
        <v>153</v>
      </c>
      <c r="C28" s="34">
        <v>1</v>
      </c>
      <c r="D28" s="34">
        <v>1</v>
      </c>
      <c r="E28" s="34">
        <v>2</v>
      </c>
      <c r="F28" s="34">
        <v>17</v>
      </c>
      <c r="G28" s="41">
        <f t="shared" ref="G28:G68" si="1">SUM(C28:F28)</f>
        <v>21</v>
      </c>
      <c r="J28" s="22">
        <v>2</v>
      </c>
    </row>
    <row r="29" spans="2:10" ht="17.100000000000001" customHeight="1" x14ac:dyDescent="0.15">
      <c r="B29" s="33" t="s">
        <v>154</v>
      </c>
      <c r="C29" s="34">
        <v>1</v>
      </c>
      <c r="D29" s="34">
        <v>1</v>
      </c>
      <c r="E29" s="34">
        <v>2</v>
      </c>
      <c r="F29" s="34">
        <v>19</v>
      </c>
      <c r="G29" s="43">
        <f t="shared" si="1"/>
        <v>23</v>
      </c>
    </row>
    <row r="30" spans="2:10" ht="17.100000000000001" customHeight="1" x14ac:dyDescent="0.15">
      <c r="B30" s="33" t="s">
        <v>155</v>
      </c>
      <c r="C30" s="34">
        <v>1</v>
      </c>
      <c r="D30" s="34">
        <v>1</v>
      </c>
      <c r="E30" s="34">
        <v>2</v>
      </c>
      <c r="F30" s="34">
        <v>19</v>
      </c>
      <c r="G30" s="43">
        <f t="shared" si="1"/>
        <v>23</v>
      </c>
    </row>
    <row r="31" spans="2:10" ht="17.100000000000001" customHeight="1" x14ac:dyDescent="0.15">
      <c r="B31" s="33" t="s">
        <v>156</v>
      </c>
      <c r="C31" s="34">
        <v>1</v>
      </c>
      <c r="D31" s="34">
        <v>1</v>
      </c>
      <c r="E31" s="34">
        <v>2</v>
      </c>
      <c r="F31" s="34">
        <v>19</v>
      </c>
      <c r="G31" s="43">
        <f t="shared" si="1"/>
        <v>23</v>
      </c>
    </row>
    <row r="32" spans="2:10" ht="17.100000000000001" customHeight="1" x14ac:dyDescent="0.15">
      <c r="B32" s="33" t="s">
        <v>157</v>
      </c>
      <c r="C32" s="34">
        <v>1</v>
      </c>
      <c r="D32" s="34">
        <v>1</v>
      </c>
      <c r="E32" s="34">
        <v>2</v>
      </c>
      <c r="F32" s="34">
        <v>19</v>
      </c>
      <c r="G32" s="43">
        <f t="shared" si="1"/>
        <v>23</v>
      </c>
    </row>
    <row r="33" spans="2:10" ht="17.100000000000001" customHeight="1" x14ac:dyDescent="0.15">
      <c r="B33" s="33" t="s">
        <v>158</v>
      </c>
      <c r="C33" s="34">
        <v>1</v>
      </c>
      <c r="D33" s="34">
        <v>1</v>
      </c>
      <c r="E33" s="34">
        <v>2</v>
      </c>
      <c r="F33" s="34">
        <v>19</v>
      </c>
      <c r="G33" s="43">
        <f t="shared" si="1"/>
        <v>23</v>
      </c>
    </row>
    <row r="34" spans="2:10" ht="17.100000000000001" customHeight="1" x14ac:dyDescent="0.15">
      <c r="B34" s="33" t="s">
        <v>159</v>
      </c>
      <c r="C34" s="34">
        <v>1</v>
      </c>
      <c r="D34" s="34">
        <v>1</v>
      </c>
      <c r="E34" s="34">
        <v>2</v>
      </c>
      <c r="F34" s="34">
        <v>17</v>
      </c>
      <c r="G34" s="43">
        <f t="shared" si="1"/>
        <v>21</v>
      </c>
    </row>
    <row r="35" spans="2:10" ht="17.100000000000001" customHeight="1" x14ac:dyDescent="0.15">
      <c r="B35" s="33" t="s">
        <v>160</v>
      </c>
      <c r="C35" s="34">
        <v>1</v>
      </c>
      <c r="D35" s="34">
        <v>1</v>
      </c>
      <c r="E35" s="34">
        <v>2</v>
      </c>
      <c r="F35" s="34">
        <v>17</v>
      </c>
      <c r="G35" s="43">
        <f t="shared" si="1"/>
        <v>21</v>
      </c>
    </row>
    <row r="36" spans="2:10" ht="17.100000000000001" customHeight="1" x14ac:dyDescent="0.15">
      <c r="B36" s="33" t="s">
        <v>161</v>
      </c>
      <c r="C36" s="34">
        <v>1</v>
      </c>
      <c r="D36" s="34">
        <v>1</v>
      </c>
      <c r="E36" s="34">
        <v>2</v>
      </c>
      <c r="F36" s="34">
        <v>17</v>
      </c>
      <c r="G36" s="43">
        <f t="shared" si="1"/>
        <v>21</v>
      </c>
    </row>
    <row r="37" spans="2:10" ht="17.100000000000001" customHeight="1" x14ac:dyDescent="0.15">
      <c r="B37" s="33" t="s">
        <v>162</v>
      </c>
      <c r="C37" s="34">
        <v>1</v>
      </c>
      <c r="D37" s="34">
        <v>1</v>
      </c>
      <c r="E37" s="34">
        <v>2</v>
      </c>
      <c r="F37" s="34">
        <v>17</v>
      </c>
      <c r="G37" s="43">
        <f t="shared" si="1"/>
        <v>21</v>
      </c>
    </row>
    <row r="38" spans="2:10" ht="17.100000000000001" customHeight="1" x14ac:dyDescent="0.15">
      <c r="B38" s="33" t="s">
        <v>163</v>
      </c>
      <c r="C38" s="34">
        <v>1</v>
      </c>
      <c r="D38" s="34">
        <v>1</v>
      </c>
      <c r="E38" s="34">
        <v>2</v>
      </c>
      <c r="F38" s="34">
        <v>14</v>
      </c>
      <c r="G38" s="43">
        <f t="shared" si="1"/>
        <v>18</v>
      </c>
    </row>
    <row r="39" spans="2:10" ht="17.100000000000001" customHeight="1" x14ac:dyDescent="0.15">
      <c r="B39" s="33" t="s">
        <v>164</v>
      </c>
      <c r="C39" s="34">
        <v>1</v>
      </c>
      <c r="D39" s="34">
        <v>1</v>
      </c>
      <c r="E39" s="34">
        <v>2</v>
      </c>
      <c r="F39" s="34">
        <v>17</v>
      </c>
      <c r="G39" s="43">
        <f t="shared" si="1"/>
        <v>21</v>
      </c>
    </row>
    <row r="40" spans="2:10" ht="17.100000000000001" customHeight="1" x14ac:dyDescent="0.15">
      <c r="B40" s="33" t="s">
        <v>165</v>
      </c>
      <c r="C40" s="34">
        <v>1</v>
      </c>
      <c r="D40" s="34">
        <v>1</v>
      </c>
      <c r="E40" s="34">
        <v>2</v>
      </c>
      <c r="F40" s="34">
        <v>17</v>
      </c>
      <c r="G40" s="43">
        <f t="shared" si="1"/>
        <v>21</v>
      </c>
    </row>
    <row r="41" spans="2:10" ht="17.100000000000001" customHeight="1" x14ac:dyDescent="0.15">
      <c r="B41" s="33" t="s">
        <v>166</v>
      </c>
      <c r="C41" s="34">
        <v>1</v>
      </c>
      <c r="D41" s="34">
        <v>1</v>
      </c>
      <c r="E41" s="34">
        <v>2</v>
      </c>
      <c r="F41" s="34">
        <v>17</v>
      </c>
      <c r="G41" s="43">
        <f t="shared" si="1"/>
        <v>21</v>
      </c>
    </row>
    <row r="42" spans="2:10" ht="17.100000000000001" customHeight="1" x14ac:dyDescent="0.15">
      <c r="B42" s="33" t="s">
        <v>167</v>
      </c>
      <c r="C42" s="34">
        <v>1</v>
      </c>
      <c r="D42" s="34">
        <v>1</v>
      </c>
      <c r="E42" s="34">
        <v>2</v>
      </c>
      <c r="F42" s="34">
        <v>14</v>
      </c>
      <c r="G42" s="41">
        <f t="shared" si="1"/>
        <v>18</v>
      </c>
      <c r="J42" s="22">
        <v>3</v>
      </c>
    </row>
    <row r="43" spans="2:10" ht="17.100000000000001" customHeight="1" x14ac:dyDescent="0.15">
      <c r="B43" s="33" t="s">
        <v>168</v>
      </c>
      <c r="C43" s="34">
        <v>1</v>
      </c>
      <c r="D43" s="34">
        <v>1</v>
      </c>
      <c r="E43" s="34">
        <v>2</v>
      </c>
      <c r="F43" s="34">
        <v>14</v>
      </c>
      <c r="G43" s="43">
        <f t="shared" si="1"/>
        <v>18</v>
      </c>
    </row>
    <row r="44" spans="2:10" ht="17.100000000000001" customHeight="1" x14ac:dyDescent="0.15">
      <c r="B44" s="33" t="s">
        <v>206</v>
      </c>
      <c r="C44" s="34">
        <v>1</v>
      </c>
      <c r="D44" s="34">
        <v>1</v>
      </c>
      <c r="E44" s="34">
        <v>3</v>
      </c>
      <c r="F44" s="40">
        <v>20</v>
      </c>
      <c r="G44" s="42">
        <f>SUM(C44:F44)</f>
        <v>25</v>
      </c>
      <c r="J44" s="22">
        <v>5</v>
      </c>
    </row>
    <row r="45" spans="2:10" ht="17.100000000000001" customHeight="1" x14ac:dyDescent="0.15">
      <c r="B45" s="33" t="s">
        <v>169</v>
      </c>
      <c r="C45" s="34">
        <v>1</v>
      </c>
      <c r="D45" s="34">
        <v>1</v>
      </c>
      <c r="E45" s="34">
        <v>2</v>
      </c>
      <c r="F45" s="34">
        <v>16</v>
      </c>
      <c r="G45" s="43">
        <f t="shared" si="1"/>
        <v>20</v>
      </c>
    </row>
    <row r="46" spans="2:10" ht="17.100000000000001" customHeight="1" x14ac:dyDescent="0.15">
      <c r="B46" s="33" t="s">
        <v>170</v>
      </c>
      <c r="C46" s="34">
        <v>1</v>
      </c>
      <c r="D46" s="34">
        <v>1</v>
      </c>
      <c r="E46" s="34">
        <v>2</v>
      </c>
      <c r="F46" s="34">
        <v>16</v>
      </c>
      <c r="G46" s="43">
        <f t="shared" si="1"/>
        <v>20</v>
      </c>
    </row>
    <row r="47" spans="2:10" ht="17.100000000000001" customHeight="1" x14ac:dyDescent="0.15">
      <c r="B47" s="33" t="s">
        <v>171</v>
      </c>
      <c r="C47" s="34">
        <v>1</v>
      </c>
      <c r="D47" s="34">
        <v>1</v>
      </c>
      <c r="E47" s="34">
        <v>2</v>
      </c>
      <c r="F47" s="34">
        <v>16</v>
      </c>
      <c r="G47" s="43">
        <f t="shared" si="1"/>
        <v>20</v>
      </c>
    </row>
    <row r="48" spans="2:10" ht="17.100000000000001" customHeight="1" x14ac:dyDescent="0.15">
      <c r="B48" s="33" t="s">
        <v>172</v>
      </c>
      <c r="C48" s="34">
        <v>1</v>
      </c>
      <c r="D48" s="34">
        <v>1</v>
      </c>
      <c r="E48" s="34">
        <v>2</v>
      </c>
      <c r="F48" s="34">
        <v>15</v>
      </c>
      <c r="G48" s="43">
        <f t="shared" si="1"/>
        <v>19</v>
      </c>
    </row>
    <row r="49" spans="2:10" ht="17.100000000000001" customHeight="1" x14ac:dyDescent="0.15">
      <c r="B49" s="33" t="s">
        <v>173</v>
      </c>
      <c r="C49" s="34">
        <v>1</v>
      </c>
      <c r="D49" s="34">
        <v>1</v>
      </c>
      <c r="E49" s="34">
        <v>2</v>
      </c>
      <c r="F49" s="34">
        <v>13</v>
      </c>
      <c r="G49" s="43">
        <f t="shared" si="1"/>
        <v>17</v>
      </c>
    </row>
    <row r="50" spans="2:10" ht="17.100000000000001" customHeight="1" x14ac:dyDescent="0.15">
      <c r="B50" s="33" t="s">
        <v>174</v>
      </c>
      <c r="C50" s="34">
        <v>1</v>
      </c>
      <c r="D50" s="34">
        <v>1</v>
      </c>
      <c r="E50" s="34">
        <v>2</v>
      </c>
      <c r="F50" s="34">
        <v>23</v>
      </c>
      <c r="G50" s="41">
        <f t="shared" si="1"/>
        <v>27</v>
      </c>
      <c r="J50" s="22">
        <v>2</v>
      </c>
    </row>
    <row r="51" spans="2:10" ht="17.100000000000001" customHeight="1" x14ac:dyDescent="0.15">
      <c r="B51" s="33" t="s">
        <v>175</v>
      </c>
      <c r="C51" s="34">
        <v>1</v>
      </c>
      <c r="D51" s="34">
        <v>1</v>
      </c>
      <c r="E51" s="34">
        <v>2</v>
      </c>
      <c r="F51" s="34">
        <v>24</v>
      </c>
      <c r="G51" s="41">
        <f t="shared" si="1"/>
        <v>28</v>
      </c>
      <c r="J51" s="22">
        <v>2</v>
      </c>
    </row>
    <row r="52" spans="2:10" ht="17.100000000000001" customHeight="1" x14ac:dyDescent="0.15">
      <c r="B52" s="33" t="s">
        <v>176</v>
      </c>
      <c r="C52" s="34">
        <v>1</v>
      </c>
      <c r="D52" s="34">
        <v>1</v>
      </c>
      <c r="E52" s="34">
        <v>2</v>
      </c>
      <c r="F52" s="34">
        <v>24</v>
      </c>
      <c r="G52" s="41">
        <f t="shared" si="1"/>
        <v>28</v>
      </c>
      <c r="J52" s="22">
        <v>2</v>
      </c>
    </row>
    <row r="53" spans="2:10" ht="17.100000000000001" customHeight="1" x14ac:dyDescent="0.15">
      <c r="B53" s="33" t="s">
        <v>177</v>
      </c>
      <c r="C53" s="34">
        <v>1</v>
      </c>
      <c r="D53" s="34">
        <v>1</v>
      </c>
      <c r="E53" s="34">
        <v>2</v>
      </c>
      <c r="F53" s="34">
        <v>24</v>
      </c>
      <c r="G53" s="41">
        <f t="shared" si="1"/>
        <v>28</v>
      </c>
      <c r="J53" s="22">
        <v>2</v>
      </c>
    </row>
    <row r="54" spans="2:10" ht="17.100000000000001" customHeight="1" x14ac:dyDescent="0.15">
      <c r="B54" s="33" t="s">
        <v>178</v>
      </c>
      <c r="C54" s="34">
        <v>1</v>
      </c>
      <c r="D54" s="34">
        <v>1</v>
      </c>
      <c r="E54" s="34">
        <v>2</v>
      </c>
      <c r="F54" s="34">
        <v>21</v>
      </c>
      <c r="G54" s="41">
        <f t="shared" si="1"/>
        <v>25</v>
      </c>
      <c r="J54" s="22">
        <v>5</v>
      </c>
    </row>
    <row r="55" spans="2:10" ht="17.100000000000001" customHeight="1" x14ac:dyDescent="0.15">
      <c r="B55" s="33" t="s">
        <v>207</v>
      </c>
      <c r="C55" s="34">
        <v>1</v>
      </c>
      <c r="D55" s="34">
        <v>1</v>
      </c>
      <c r="E55" s="34">
        <v>2</v>
      </c>
      <c r="F55" s="40">
        <v>21</v>
      </c>
      <c r="G55" s="41">
        <f t="shared" si="1"/>
        <v>25</v>
      </c>
      <c r="J55" s="22">
        <v>5</v>
      </c>
    </row>
    <row r="56" spans="2:10" ht="17.100000000000001" customHeight="1" x14ac:dyDescent="0.15">
      <c r="B56" s="33" t="s">
        <v>179</v>
      </c>
      <c r="C56" s="34">
        <v>1</v>
      </c>
      <c r="D56" s="34">
        <v>1</v>
      </c>
      <c r="E56" s="34">
        <v>2</v>
      </c>
      <c r="F56" s="34">
        <v>12</v>
      </c>
      <c r="G56" s="41">
        <f t="shared" si="1"/>
        <v>16</v>
      </c>
      <c r="J56" s="22">
        <v>2</v>
      </c>
    </row>
    <row r="57" spans="2:10" ht="17.100000000000001" customHeight="1" x14ac:dyDescent="0.15">
      <c r="B57" s="33" t="s">
        <v>180</v>
      </c>
      <c r="C57" s="34">
        <v>1</v>
      </c>
      <c r="D57" s="34">
        <v>1</v>
      </c>
      <c r="E57" s="34">
        <v>2</v>
      </c>
      <c r="F57" s="34">
        <v>14</v>
      </c>
      <c r="G57" s="41">
        <f t="shared" si="1"/>
        <v>18</v>
      </c>
      <c r="J57" s="22">
        <v>2</v>
      </c>
    </row>
    <row r="58" spans="2:10" ht="17.100000000000001" customHeight="1" x14ac:dyDescent="0.15">
      <c r="B58" s="33" t="s">
        <v>181</v>
      </c>
      <c r="C58" s="34">
        <v>1</v>
      </c>
      <c r="D58" s="34">
        <v>1</v>
      </c>
      <c r="E58" s="34">
        <v>2</v>
      </c>
      <c r="F58" s="34">
        <v>13</v>
      </c>
      <c r="G58" s="41">
        <f t="shared" si="1"/>
        <v>17</v>
      </c>
      <c r="J58" s="22">
        <v>2</v>
      </c>
    </row>
    <row r="59" spans="2:10" ht="17.100000000000001" customHeight="1" x14ac:dyDescent="0.15">
      <c r="B59" s="33" t="s">
        <v>182</v>
      </c>
      <c r="C59" s="34">
        <v>1</v>
      </c>
      <c r="D59" s="34">
        <v>1</v>
      </c>
      <c r="E59" s="34">
        <v>2</v>
      </c>
      <c r="F59" s="34">
        <v>14</v>
      </c>
      <c r="G59" s="43">
        <f t="shared" si="1"/>
        <v>18</v>
      </c>
    </row>
    <row r="60" spans="2:10" ht="17.100000000000001" customHeight="1" x14ac:dyDescent="0.15">
      <c r="B60" s="33" t="s">
        <v>183</v>
      </c>
      <c r="C60" s="34">
        <v>1</v>
      </c>
      <c r="D60" s="34">
        <v>1</v>
      </c>
      <c r="E60" s="34">
        <v>2</v>
      </c>
      <c r="F60" s="34">
        <v>14</v>
      </c>
      <c r="G60" s="43">
        <f t="shared" si="1"/>
        <v>18</v>
      </c>
    </row>
    <row r="61" spans="2:10" ht="17.100000000000001" customHeight="1" x14ac:dyDescent="0.15">
      <c r="B61" s="33" t="s">
        <v>184</v>
      </c>
      <c r="C61" s="34">
        <v>1</v>
      </c>
      <c r="D61" s="34">
        <v>1</v>
      </c>
      <c r="E61" s="34">
        <v>2</v>
      </c>
      <c r="F61" s="34">
        <v>14</v>
      </c>
      <c r="G61" s="41">
        <f t="shared" si="1"/>
        <v>18</v>
      </c>
      <c r="J61" s="22">
        <v>2</v>
      </c>
    </row>
    <row r="62" spans="2:10" ht="17.100000000000001" customHeight="1" x14ac:dyDescent="0.15">
      <c r="B62" s="33" t="s">
        <v>185</v>
      </c>
      <c r="C62" s="34">
        <v>1</v>
      </c>
      <c r="D62" s="34">
        <v>1</v>
      </c>
      <c r="E62" s="34">
        <v>2</v>
      </c>
      <c r="F62" s="34">
        <v>14</v>
      </c>
      <c r="G62" s="41">
        <f t="shared" si="1"/>
        <v>18</v>
      </c>
      <c r="J62" s="22">
        <v>2</v>
      </c>
    </row>
    <row r="63" spans="2:10" ht="17.100000000000001" customHeight="1" x14ac:dyDescent="0.15">
      <c r="B63" s="33" t="s">
        <v>186</v>
      </c>
      <c r="C63" s="34">
        <v>1</v>
      </c>
      <c r="D63" s="34">
        <v>1</v>
      </c>
      <c r="E63" s="34">
        <v>2</v>
      </c>
      <c r="F63" s="34">
        <v>13</v>
      </c>
      <c r="G63" s="43">
        <f t="shared" si="1"/>
        <v>17</v>
      </c>
    </row>
    <row r="64" spans="2:10" ht="17.100000000000001" customHeight="1" x14ac:dyDescent="0.15">
      <c r="B64" s="33" t="s">
        <v>187</v>
      </c>
      <c r="C64" s="34">
        <v>1</v>
      </c>
      <c r="D64" s="34">
        <v>1</v>
      </c>
      <c r="E64" s="34">
        <v>2</v>
      </c>
      <c r="F64" s="34">
        <v>14</v>
      </c>
      <c r="G64" s="43">
        <f t="shared" si="1"/>
        <v>18</v>
      </c>
    </row>
    <row r="65" spans="2:10" ht="17.100000000000001" customHeight="1" x14ac:dyDescent="0.15">
      <c r="B65" s="33" t="s">
        <v>188</v>
      </c>
      <c r="C65" s="34">
        <v>1</v>
      </c>
      <c r="D65" s="34">
        <v>1</v>
      </c>
      <c r="E65" s="34">
        <v>2</v>
      </c>
      <c r="F65" s="34">
        <v>16</v>
      </c>
      <c r="G65" s="43">
        <f t="shared" si="1"/>
        <v>20</v>
      </c>
    </row>
    <row r="66" spans="2:10" ht="17.100000000000001" customHeight="1" x14ac:dyDescent="0.15">
      <c r="B66" s="33" t="s">
        <v>189</v>
      </c>
      <c r="C66" s="34">
        <v>1</v>
      </c>
      <c r="D66" s="34">
        <v>1</v>
      </c>
      <c r="E66" s="34">
        <v>2</v>
      </c>
      <c r="F66" s="34">
        <v>13</v>
      </c>
      <c r="G66" s="43">
        <f t="shared" si="1"/>
        <v>17</v>
      </c>
    </row>
    <row r="67" spans="2:10" ht="17.100000000000001" customHeight="1" x14ac:dyDescent="0.15">
      <c r="B67" s="33" t="s">
        <v>190</v>
      </c>
      <c r="C67" s="34">
        <v>1</v>
      </c>
      <c r="D67" s="34">
        <v>1</v>
      </c>
      <c r="E67" s="34">
        <v>2</v>
      </c>
      <c r="F67" s="34">
        <v>16</v>
      </c>
      <c r="G67" s="43">
        <f t="shared" si="1"/>
        <v>20</v>
      </c>
    </row>
    <row r="68" spans="2:10" ht="17.100000000000001" customHeight="1" x14ac:dyDescent="0.15">
      <c r="B68" s="33" t="s">
        <v>191</v>
      </c>
      <c r="C68" s="34">
        <v>1</v>
      </c>
      <c r="D68" s="34">
        <v>1</v>
      </c>
      <c r="E68" s="34">
        <v>2</v>
      </c>
      <c r="F68" s="34">
        <v>15</v>
      </c>
      <c r="G68" s="43">
        <f t="shared" si="1"/>
        <v>19</v>
      </c>
    </row>
    <row r="69" spans="2:10" ht="17.100000000000001" customHeight="1" thickBot="1" x14ac:dyDescent="0.2">
      <c r="B69" s="35" t="s">
        <v>199</v>
      </c>
      <c r="C69" s="40">
        <f t="shared" ref="C69:F69" si="2">SUM(C27:C68)</f>
        <v>42</v>
      </c>
      <c r="D69" s="40">
        <f t="shared" si="2"/>
        <v>42</v>
      </c>
      <c r="E69" s="40">
        <f t="shared" si="2"/>
        <v>85</v>
      </c>
      <c r="F69" s="40">
        <f t="shared" si="2"/>
        <v>707</v>
      </c>
      <c r="G69" s="44">
        <f>SUM(G27:G68)</f>
        <v>876</v>
      </c>
    </row>
    <row r="70" spans="2:10" ht="17.100000000000001" customHeight="1" thickTop="1" thickBot="1" x14ac:dyDescent="0.2">
      <c r="B70" s="36" t="s">
        <v>201</v>
      </c>
      <c r="C70" s="37"/>
      <c r="D70" s="37"/>
      <c r="E70" s="37"/>
      <c r="F70" s="38"/>
      <c r="G70" s="45">
        <f>SUM(G69,G22,F16,G7)</f>
        <v>960</v>
      </c>
      <c r="J70" s="22">
        <f>SUM(J1:J69)</f>
        <v>38</v>
      </c>
    </row>
    <row r="71" spans="2:10" ht="14.25" thickTop="1" x14ac:dyDescent="0.15"/>
  </sheetData>
  <mergeCells count="2">
    <mergeCell ref="D1:F1"/>
    <mergeCell ref="B3:G3"/>
  </mergeCells>
  <phoneticPr fontId="2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scaleWithDoc="0" alignWithMargins="0"/>
  <rowBreaks count="1" manualBreakCount="1">
    <brk id="2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3"/>
  <sheetViews>
    <sheetView zoomScaleNormal="100" workbookViewId="0">
      <selection activeCell="D13" sqref="D13:E13"/>
    </sheetView>
  </sheetViews>
  <sheetFormatPr defaultRowHeight="14.25" x14ac:dyDescent="0.15"/>
  <cols>
    <col min="1" max="1" width="9" style="1"/>
    <col min="2" max="2" width="33.625" style="1" customWidth="1"/>
    <col min="3" max="3" width="28.625" style="1" customWidth="1"/>
    <col min="4" max="4" width="5" style="1" customWidth="1"/>
    <col min="5" max="5" width="33.625" style="1" customWidth="1"/>
    <col min="6" max="6" width="28.625" style="1" customWidth="1"/>
    <col min="7" max="16384" width="9" style="1"/>
  </cols>
  <sheetData>
    <row r="1" spans="2:6" ht="30.75" customHeight="1" x14ac:dyDescent="0.15">
      <c r="C1" s="227" t="s">
        <v>113</v>
      </c>
      <c r="D1" s="227"/>
      <c r="E1" s="227"/>
    </row>
    <row r="2" spans="2:6" ht="17.45" customHeight="1" x14ac:dyDescent="0.15">
      <c r="B2" s="14" t="s">
        <v>36</v>
      </c>
      <c r="C2" s="14" t="s">
        <v>114</v>
      </c>
      <c r="E2" s="14" t="s">
        <v>36</v>
      </c>
      <c r="F2" s="14" t="s">
        <v>114</v>
      </c>
    </row>
    <row r="3" spans="2:6" ht="17.100000000000001" customHeight="1" x14ac:dyDescent="0.15">
      <c r="B3" s="3" t="s">
        <v>98</v>
      </c>
      <c r="C3" s="20" t="s">
        <v>37</v>
      </c>
      <c r="E3" s="228" t="s">
        <v>124</v>
      </c>
      <c r="F3" s="20" t="s">
        <v>67</v>
      </c>
    </row>
    <row r="4" spans="2:6" ht="17.100000000000001" customHeight="1" x14ac:dyDescent="0.15">
      <c r="B4" s="3" t="s">
        <v>99</v>
      </c>
      <c r="C4" s="20" t="s">
        <v>38</v>
      </c>
      <c r="E4" s="231"/>
      <c r="F4" s="20" t="s">
        <v>68</v>
      </c>
    </row>
    <row r="5" spans="2:6" ht="17.100000000000001" customHeight="1" x14ac:dyDescent="0.15">
      <c r="B5" s="3" t="s">
        <v>100</v>
      </c>
      <c r="C5" s="20" t="s">
        <v>39</v>
      </c>
      <c r="E5" s="231"/>
      <c r="F5" s="20" t="s">
        <v>69</v>
      </c>
    </row>
    <row r="6" spans="2:6" ht="17.100000000000001" customHeight="1" x14ac:dyDescent="0.15">
      <c r="B6" s="228" t="s">
        <v>101</v>
      </c>
      <c r="C6" s="20" t="s">
        <v>40</v>
      </c>
      <c r="E6" s="231"/>
      <c r="F6" s="20" t="s">
        <v>70</v>
      </c>
    </row>
    <row r="7" spans="2:6" ht="17.100000000000001" customHeight="1" x14ac:dyDescent="0.15">
      <c r="B7" s="229"/>
      <c r="C7" s="20" t="s">
        <v>41</v>
      </c>
      <c r="E7" s="229"/>
      <c r="F7" s="20" t="s">
        <v>71</v>
      </c>
    </row>
    <row r="8" spans="2:6" ht="17.100000000000001" customHeight="1" x14ac:dyDescent="0.15">
      <c r="B8" s="228" t="s">
        <v>102</v>
      </c>
      <c r="C8" s="20" t="s">
        <v>42</v>
      </c>
      <c r="E8" s="228" t="s">
        <v>106</v>
      </c>
      <c r="F8" s="20" t="s">
        <v>72</v>
      </c>
    </row>
    <row r="9" spans="2:6" ht="17.100000000000001" customHeight="1" x14ac:dyDescent="0.15">
      <c r="B9" s="231"/>
      <c r="C9" s="20" t="s">
        <v>43</v>
      </c>
      <c r="E9" s="229"/>
      <c r="F9" s="20" t="s">
        <v>73</v>
      </c>
    </row>
    <row r="10" spans="2:6" ht="17.100000000000001" customHeight="1" x14ac:dyDescent="0.15">
      <c r="B10" s="229"/>
      <c r="C10" s="20" t="s">
        <v>44</v>
      </c>
      <c r="E10" s="228" t="s">
        <v>107</v>
      </c>
      <c r="F10" s="20" t="s">
        <v>74</v>
      </c>
    </row>
    <row r="11" spans="2:6" ht="17.100000000000001" customHeight="1" x14ac:dyDescent="0.15">
      <c r="B11" s="228" t="s">
        <v>103</v>
      </c>
      <c r="C11" s="20" t="s">
        <v>45</v>
      </c>
      <c r="E11" s="231"/>
      <c r="F11" s="20" t="s">
        <v>75</v>
      </c>
    </row>
    <row r="12" spans="2:6" ht="17.100000000000001" customHeight="1" x14ac:dyDescent="0.15">
      <c r="B12" s="231"/>
      <c r="C12" s="20" t="s">
        <v>46</v>
      </c>
      <c r="E12" s="229"/>
      <c r="F12" s="20" t="s">
        <v>76</v>
      </c>
    </row>
    <row r="13" spans="2:6" ht="17.100000000000001" customHeight="1" x14ac:dyDescent="0.15">
      <c r="B13" s="231"/>
      <c r="C13" s="20" t="s">
        <v>47</v>
      </c>
      <c r="E13" s="228" t="s">
        <v>121</v>
      </c>
      <c r="F13" s="20" t="s">
        <v>77</v>
      </c>
    </row>
    <row r="14" spans="2:6" ht="17.100000000000001" customHeight="1" x14ac:dyDescent="0.15">
      <c r="B14" s="231"/>
      <c r="C14" s="20" t="s">
        <v>48</v>
      </c>
      <c r="E14" s="231"/>
      <c r="F14" s="20" t="s">
        <v>78</v>
      </c>
    </row>
    <row r="15" spans="2:6" ht="17.100000000000001" customHeight="1" x14ac:dyDescent="0.15">
      <c r="B15" s="231"/>
      <c r="C15" s="20" t="s">
        <v>49</v>
      </c>
      <c r="E15" s="229"/>
      <c r="F15" s="20" t="s">
        <v>79</v>
      </c>
    </row>
    <row r="16" spans="2:6" ht="17.100000000000001" customHeight="1" x14ac:dyDescent="0.15">
      <c r="B16" s="231"/>
      <c r="C16" s="20" t="s">
        <v>50</v>
      </c>
      <c r="E16" s="228" t="s">
        <v>108</v>
      </c>
      <c r="F16" s="20" t="s">
        <v>80</v>
      </c>
    </row>
    <row r="17" spans="2:6" ht="17.100000000000001" customHeight="1" x14ac:dyDescent="0.15">
      <c r="B17" s="231"/>
      <c r="C17" s="20" t="s">
        <v>51</v>
      </c>
      <c r="E17" s="229"/>
      <c r="F17" s="20" t="s">
        <v>81</v>
      </c>
    </row>
    <row r="18" spans="2:6" ht="17.100000000000001" customHeight="1" x14ac:dyDescent="0.15">
      <c r="B18" s="231"/>
      <c r="C18" s="20" t="s">
        <v>52</v>
      </c>
      <c r="E18" s="228" t="s">
        <v>109</v>
      </c>
      <c r="F18" s="20" t="s">
        <v>82</v>
      </c>
    </row>
    <row r="19" spans="2:6" ht="17.100000000000001" customHeight="1" x14ac:dyDescent="0.15">
      <c r="B19" s="231"/>
      <c r="C19" s="20" t="s">
        <v>53</v>
      </c>
      <c r="E19" s="229"/>
      <c r="F19" s="20" t="s">
        <v>83</v>
      </c>
    </row>
    <row r="20" spans="2:6" ht="17.100000000000001" customHeight="1" x14ac:dyDescent="0.15">
      <c r="B20" s="229"/>
      <c r="C20" s="20" t="s">
        <v>54</v>
      </c>
      <c r="E20" s="230" t="s">
        <v>125</v>
      </c>
      <c r="F20" s="20" t="s">
        <v>84</v>
      </c>
    </row>
    <row r="21" spans="2:6" ht="17.100000000000001" customHeight="1" x14ac:dyDescent="0.15">
      <c r="B21" s="3" t="s">
        <v>122</v>
      </c>
      <c r="C21" s="20" t="s">
        <v>55</v>
      </c>
      <c r="E21" s="231"/>
      <c r="F21" s="20" t="s">
        <v>85</v>
      </c>
    </row>
    <row r="22" spans="2:6" ht="17.100000000000001" customHeight="1" x14ac:dyDescent="0.15">
      <c r="B22" s="228" t="s">
        <v>104</v>
      </c>
      <c r="C22" s="20" t="s">
        <v>56</v>
      </c>
      <c r="E22" s="231"/>
      <c r="F22" s="20" t="s">
        <v>86</v>
      </c>
    </row>
    <row r="23" spans="2:6" ht="17.100000000000001" customHeight="1" x14ac:dyDescent="0.15">
      <c r="B23" s="231"/>
      <c r="C23" s="20" t="s">
        <v>57</v>
      </c>
      <c r="E23" s="231"/>
      <c r="F23" s="20" t="s">
        <v>87</v>
      </c>
    </row>
    <row r="24" spans="2:6" ht="17.100000000000001" customHeight="1" x14ac:dyDescent="0.15">
      <c r="B24" s="231"/>
      <c r="C24" s="20" t="s">
        <v>58</v>
      </c>
      <c r="E24" s="231"/>
      <c r="F24" s="20" t="s">
        <v>88</v>
      </c>
    </row>
    <row r="25" spans="2:6" ht="17.100000000000001" customHeight="1" x14ac:dyDescent="0.15">
      <c r="B25" s="231"/>
      <c r="C25" s="20" t="s">
        <v>59</v>
      </c>
      <c r="E25" s="231"/>
      <c r="F25" s="20" t="s">
        <v>89</v>
      </c>
    </row>
    <row r="26" spans="2:6" ht="17.100000000000001" customHeight="1" x14ac:dyDescent="0.15">
      <c r="B26" s="229"/>
      <c r="C26" s="20" t="s">
        <v>60</v>
      </c>
      <c r="E26" s="231"/>
      <c r="F26" s="20" t="s">
        <v>90</v>
      </c>
    </row>
    <row r="27" spans="2:6" ht="17.100000000000001" customHeight="1" x14ac:dyDescent="0.15">
      <c r="B27" s="228" t="s">
        <v>105</v>
      </c>
      <c r="C27" s="20" t="s">
        <v>61</v>
      </c>
      <c r="E27" s="231"/>
      <c r="F27" s="20" t="s">
        <v>91</v>
      </c>
    </row>
    <row r="28" spans="2:6" ht="17.100000000000001" customHeight="1" x14ac:dyDescent="0.15">
      <c r="B28" s="231"/>
      <c r="C28" s="20" t="s">
        <v>62</v>
      </c>
      <c r="E28" s="231"/>
      <c r="F28" s="20" t="s">
        <v>92</v>
      </c>
    </row>
    <row r="29" spans="2:6" ht="17.100000000000001" customHeight="1" x14ac:dyDescent="0.15">
      <c r="B29" s="231"/>
      <c r="C29" s="20" t="s">
        <v>63</v>
      </c>
      <c r="E29" s="231"/>
      <c r="F29" s="20" t="s">
        <v>93</v>
      </c>
    </row>
    <row r="30" spans="2:6" ht="17.100000000000001" customHeight="1" x14ac:dyDescent="0.15">
      <c r="B30" s="229"/>
      <c r="C30" s="20" t="s">
        <v>64</v>
      </c>
      <c r="E30" s="229"/>
      <c r="F30" s="20" t="s">
        <v>94</v>
      </c>
    </row>
    <row r="31" spans="2:6" ht="17.100000000000001" customHeight="1" x14ac:dyDescent="0.15">
      <c r="B31" s="228" t="s">
        <v>123</v>
      </c>
      <c r="C31" s="20" t="s">
        <v>65</v>
      </c>
      <c r="E31" s="228" t="s">
        <v>110</v>
      </c>
      <c r="F31" s="20" t="s">
        <v>95</v>
      </c>
    </row>
    <row r="32" spans="2:6" ht="17.100000000000001" customHeight="1" x14ac:dyDescent="0.15">
      <c r="B32" s="229"/>
      <c r="C32" s="20" t="s">
        <v>66</v>
      </c>
      <c r="E32" s="229"/>
      <c r="F32" s="20" t="s">
        <v>96</v>
      </c>
    </row>
    <row r="33" spans="5:6" ht="17.100000000000001" customHeight="1" x14ac:dyDescent="0.15">
      <c r="E33" s="3" t="s">
        <v>111</v>
      </c>
      <c r="F33" s="20" t="s">
        <v>97</v>
      </c>
    </row>
    <row r="34" spans="5:6" ht="18" customHeight="1" x14ac:dyDescent="0.15"/>
    <row r="35" spans="5:6" ht="18.75" customHeight="1" x14ac:dyDescent="0.15"/>
    <row r="36" spans="5:6" ht="18.75" customHeight="1" x14ac:dyDescent="0.15"/>
    <row r="37" spans="5:6" ht="18.75" customHeight="1" x14ac:dyDescent="0.15"/>
    <row r="38" spans="5:6" ht="18.75" customHeight="1" x14ac:dyDescent="0.15"/>
    <row r="39" spans="5:6" ht="18.75" customHeight="1" x14ac:dyDescent="0.15"/>
    <row r="40" spans="5:6" ht="18.75" customHeight="1" x14ac:dyDescent="0.15"/>
    <row r="41" spans="5:6" ht="18.75" customHeight="1" x14ac:dyDescent="0.15"/>
    <row r="42" spans="5:6" ht="18.75" customHeight="1" x14ac:dyDescent="0.15"/>
    <row r="43" spans="5:6" ht="18.75" customHeight="1" x14ac:dyDescent="0.15"/>
    <row r="44" spans="5:6" ht="18.75" customHeight="1" x14ac:dyDescent="0.15"/>
    <row r="45" spans="5:6" ht="18.75" customHeight="1" x14ac:dyDescent="0.15"/>
    <row r="46" spans="5:6" ht="18.75" customHeight="1" x14ac:dyDescent="0.15"/>
    <row r="47" spans="5:6" ht="18.75" customHeight="1" x14ac:dyDescent="0.15"/>
    <row r="48" spans="5:6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</sheetData>
  <mergeCells count="15">
    <mergeCell ref="B22:B26"/>
    <mergeCell ref="B27:B30"/>
    <mergeCell ref="B31:B32"/>
    <mergeCell ref="E3:E7"/>
    <mergeCell ref="B6:B7"/>
    <mergeCell ref="B8:B10"/>
    <mergeCell ref="B11:B20"/>
    <mergeCell ref="C1:E1"/>
    <mergeCell ref="E18:E19"/>
    <mergeCell ref="E20:E30"/>
    <mergeCell ref="E31:E32"/>
    <mergeCell ref="E8:E9"/>
    <mergeCell ref="E10:E12"/>
    <mergeCell ref="E13:E15"/>
    <mergeCell ref="E16:E17"/>
  </mergeCells>
  <phoneticPr fontId="2"/>
  <pageMargins left="0.51" right="0.21" top="0.27" bottom="0.24" header="0.2" footer="0.2"/>
  <pageSetup paperSize="9" fitToHeight="0" orientation="landscape" horizontalDpi="300" r:id="rId1"/>
  <headerFooter alignWithMargins="0"/>
  <rowBreaks count="1" manualBreakCount="1">
    <brk id="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3"/>
  <sheetViews>
    <sheetView workbookViewId="0">
      <selection activeCell="K12" sqref="K12"/>
    </sheetView>
  </sheetViews>
  <sheetFormatPr defaultRowHeight="13.5" x14ac:dyDescent="0.15"/>
  <cols>
    <col min="2" max="2" width="9.125" bestFit="1" customWidth="1"/>
  </cols>
  <sheetData>
    <row r="2" spans="2:7" x14ac:dyDescent="0.15">
      <c r="B2" s="90">
        <v>1</v>
      </c>
      <c r="C2" s="91">
        <v>1</v>
      </c>
      <c r="E2" t="e">
        <f>SMALL('分　団'!$A$15:$A$45,1)</f>
        <v>#NUM!</v>
      </c>
      <c r="F2" t="s">
        <v>231</v>
      </c>
      <c r="G2" t="e">
        <f>IF(E2="","",F2)</f>
        <v>#NUM!</v>
      </c>
    </row>
    <row r="3" spans="2:7" x14ac:dyDescent="0.15">
      <c r="B3" s="90">
        <v>2</v>
      </c>
      <c r="C3" s="91">
        <v>1</v>
      </c>
      <c r="E3" t="e">
        <f>SMALL('分　団'!$A$15:$A$45,2)</f>
        <v>#NUM!</v>
      </c>
      <c r="F3" t="s">
        <v>232</v>
      </c>
      <c r="G3" t="e">
        <f t="shared" ref="G3:G11" si="0">IF(E3="","",F3)</f>
        <v>#NUM!</v>
      </c>
    </row>
    <row r="4" spans="2:7" x14ac:dyDescent="0.15">
      <c r="B4" s="90">
        <v>3</v>
      </c>
      <c r="C4" s="91">
        <v>1</v>
      </c>
      <c r="E4" t="e">
        <f>SMALL('分　団'!$A$15:$A$45,3)</f>
        <v>#NUM!</v>
      </c>
      <c r="F4" t="s">
        <v>233</v>
      </c>
      <c r="G4" t="e">
        <f t="shared" si="0"/>
        <v>#NUM!</v>
      </c>
    </row>
    <row r="5" spans="2:7" x14ac:dyDescent="0.15">
      <c r="B5" s="90">
        <v>4</v>
      </c>
      <c r="C5" s="91">
        <v>1</v>
      </c>
      <c r="E5" t="e">
        <f>SMALL('分　団'!$A$15:$A$45,4)</f>
        <v>#NUM!</v>
      </c>
      <c r="F5" t="s">
        <v>234</v>
      </c>
      <c r="G5" t="e">
        <f t="shared" si="0"/>
        <v>#NUM!</v>
      </c>
    </row>
    <row r="6" spans="2:7" x14ac:dyDescent="0.15">
      <c r="B6" s="90">
        <v>5</v>
      </c>
      <c r="C6" s="91">
        <v>1</v>
      </c>
      <c r="E6" t="e">
        <f>SMALL('分　団'!$A$15:$A$45,5)</f>
        <v>#NUM!</v>
      </c>
      <c r="F6" t="s">
        <v>235</v>
      </c>
      <c r="G6" t="e">
        <f t="shared" si="0"/>
        <v>#NUM!</v>
      </c>
    </row>
    <row r="7" spans="2:7" x14ac:dyDescent="0.15">
      <c r="B7" s="90">
        <v>6</v>
      </c>
      <c r="C7" s="91">
        <v>1</v>
      </c>
      <c r="E7" t="e">
        <f>SMALL('分　団'!$A$15:$A$45,6)</f>
        <v>#NUM!</v>
      </c>
      <c r="F7" t="s">
        <v>236</v>
      </c>
      <c r="G7" t="e">
        <f t="shared" si="0"/>
        <v>#NUM!</v>
      </c>
    </row>
    <row r="8" spans="2:7" x14ac:dyDescent="0.15">
      <c r="B8" s="90">
        <v>7</v>
      </c>
      <c r="C8" s="91">
        <v>1</v>
      </c>
      <c r="E8" t="e">
        <f>SMALL('分　団'!$A$15:$A$45,7)</f>
        <v>#NUM!</v>
      </c>
      <c r="F8" t="s">
        <v>237</v>
      </c>
      <c r="G8" t="e">
        <f t="shared" si="0"/>
        <v>#NUM!</v>
      </c>
    </row>
    <row r="9" spans="2:7" x14ac:dyDescent="0.15">
      <c r="B9" s="90">
        <v>8</v>
      </c>
      <c r="C9" s="91">
        <v>1</v>
      </c>
      <c r="E9" t="e">
        <f>SMALL('分　団'!$A$15:$A$45,8)</f>
        <v>#NUM!</v>
      </c>
      <c r="F9" t="s">
        <v>238</v>
      </c>
      <c r="G9" t="e">
        <f t="shared" si="0"/>
        <v>#NUM!</v>
      </c>
    </row>
    <row r="10" spans="2:7" x14ac:dyDescent="0.15">
      <c r="B10" s="90">
        <v>9</v>
      </c>
      <c r="C10" s="91">
        <v>1</v>
      </c>
      <c r="E10" t="e">
        <f>SMALL('分　団'!$A$15:$A$45,9)</f>
        <v>#NUM!</v>
      </c>
      <c r="F10" t="s">
        <v>239</v>
      </c>
      <c r="G10" t="e">
        <f t="shared" si="0"/>
        <v>#NUM!</v>
      </c>
    </row>
    <row r="11" spans="2:7" x14ac:dyDescent="0.15">
      <c r="B11" s="90">
        <v>10</v>
      </c>
      <c r="C11" s="91">
        <v>1</v>
      </c>
      <c r="E11" t="e">
        <f>SMALL('分　団'!$A$15:$A$45,10)</f>
        <v>#NUM!</v>
      </c>
      <c r="F11" t="s">
        <v>240</v>
      </c>
      <c r="G11" t="e">
        <f t="shared" si="0"/>
        <v>#NUM!</v>
      </c>
    </row>
    <row r="12" spans="2:7" x14ac:dyDescent="0.15">
      <c r="B12" s="90">
        <v>11</v>
      </c>
      <c r="C12" s="91">
        <v>2</v>
      </c>
    </row>
    <row r="13" spans="2:7" x14ac:dyDescent="0.15">
      <c r="B13" s="90">
        <v>12</v>
      </c>
      <c r="C13" s="91">
        <v>2</v>
      </c>
    </row>
    <row r="14" spans="2:7" x14ac:dyDescent="0.15">
      <c r="B14" s="90">
        <v>13</v>
      </c>
      <c r="C14" s="91">
        <v>2</v>
      </c>
    </row>
    <row r="15" spans="2:7" x14ac:dyDescent="0.15">
      <c r="B15" s="90">
        <v>14</v>
      </c>
      <c r="C15" s="91">
        <v>2</v>
      </c>
    </row>
    <row r="16" spans="2:7" x14ac:dyDescent="0.15">
      <c r="B16" s="90">
        <v>15</v>
      </c>
      <c r="C16" s="91">
        <v>2</v>
      </c>
    </row>
    <row r="17" spans="2:3" x14ac:dyDescent="0.15">
      <c r="B17" s="90">
        <v>16</v>
      </c>
      <c r="C17" s="91">
        <v>2</v>
      </c>
    </row>
    <row r="18" spans="2:3" x14ac:dyDescent="0.15">
      <c r="B18" s="90">
        <v>17</v>
      </c>
      <c r="C18" s="91">
        <v>2</v>
      </c>
    </row>
    <row r="19" spans="2:3" x14ac:dyDescent="0.15">
      <c r="B19" s="90">
        <v>18</v>
      </c>
      <c r="C19" s="91">
        <v>3</v>
      </c>
    </row>
    <row r="20" spans="2:3" x14ac:dyDescent="0.15">
      <c r="B20" s="90">
        <v>19</v>
      </c>
      <c r="C20" s="91">
        <v>3</v>
      </c>
    </row>
    <row r="21" spans="2:3" x14ac:dyDescent="0.15">
      <c r="B21" s="90">
        <v>20</v>
      </c>
      <c r="C21" s="91">
        <v>3</v>
      </c>
    </row>
    <row r="22" spans="2:3" x14ac:dyDescent="0.15">
      <c r="B22" s="90">
        <v>21</v>
      </c>
      <c r="C22" s="91">
        <v>3</v>
      </c>
    </row>
    <row r="23" spans="2:3" x14ac:dyDescent="0.15">
      <c r="B23" s="90">
        <v>22</v>
      </c>
      <c r="C23" s="91">
        <v>3</v>
      </c>
    </row>
    <row r="24" spans="2:3" x14ac:dyDescent="0.15">
      <c r="B24" s="90">
        <v>23</v>
      </c>
      <c r="C24" s="91">
        <v>3</v>
      </c>
    </row>
    <row r="25" spans="2:3" x14ac:dyDescent="0.15">
      <c r="B25" s="90">
        <v>25</v>
      </c>
      <c r="C25" s="91">
        <v>4</v>
      </c>
    </row>
    <row r="26" spans="2:3" x14ac:dyDescent="0.15">
      <c r="B26" s="90">
        <v>26</v>
      </c>
      <c r="C26" s="91">
        <v>4</v>
      </c>
    </row>
    <row r="27" spans="2:3" x14ac:dyDescent="0.15">
      <c r="B27" s="90">
        <v>27</v>
      </c>
      <c r="C27" s="91">
        <v>4</v>
      </c>
    </row>
    <row r="28" spans="2:3" x14ac:dyDescent="0.15">
      <c r="B28" s="90">
        <v>28</v>
      </c>
      <c r="C28" s="91">
        <v>4</v>
      </c>
    </row>
    <row r="29" spans="2:3" x14ac:dyDescent="0.15">
      <c r="B29" s="90">
        <v>29</v>
      </c>
      <c r="C29" s="91">
        <v>5</v>
      </c>
    </row>
    <row r="30" spans="2:3" x14ac:dyDescent="0.15">
      <c r="B30" s="90">
        <v>30</v>
      </c>
      <c r="C30" s="91">
        <v>5</v>
      </c>
    </row>
    <row r="31" spans="2:3" x14ac:dyDescent="0.15">
      <c r="B31" s="90">
        <v>32</v>
      </c>
      <c r="C31" s="91">
        <v>5</v>
      </c>
    </row>
    <row r="32" spans="2:3" x14ac:dyDescent="0.15">
      <c r="B32" s="90">
        <v>33</v>
      </c>
      <c r="C32" s="91">
        <v>5</v>
      </c>
    </row>
    <row r="33" spans="2:3" x14ac:dyDescent="0.15">
      <c r="B33" s="90">
        <v>34</v>
      </c>
      <c r="C33" s="91">
        <v>5</v>
      </c>
    </row>
    <row r="34" spans="2:3" x14ac:dyDescent="0.15">
      <c r="B34" s="90">
        <v>35</v>
      </c>
      <c r="C34" s="91">
        <v>5</v>
      </c>
    </row>
    <row r="35" spans="2:3" x14ac:dyDescent="0.15">
      <c r="B35" s="90">
        <v>36</v>
      </c>
      <c r="C35" s="91">
        <v>5</v>
      </c>
    </row>
    <row r="36" spans="2:3" x14ac:dyDescent="0.15">
      <c r="B36" s="90">
        <v>37</v>
      </c>
      <c r="C36" s="91">
        <v>5</v>
      </c>
    </row>
    <row r="37" spans="2:3" x14ac:dyDescent="0.15">
      <c r="B37" s="90">
        <v>38</v>
      </c>
      <c r="C37" s="91">
        <v>5</v>
      </c>
    </row>
    <row r="38" spans="2:3" x14ac:dyDescent="0.15">
      <c r="B38" s="90">
        <v>39</v>
      </c>
      <c r="C38" s="91">
        <v>5</v>
      </c>
    </row>
    <row r="39" spans="2:3" x14ac:dyDescent="0.15">
      <c r="B39" s="90">
        <v>40</v>
      </c>
      <c r="C39" s="91">
        <v>5</v>
      </c>
    </row>
    <row r="40" spans="2:3" x14ac:dyDescent="0.15">
      <c r="B40" s="90">
        <v>41</v>
      </c>
      <c r="C40" s="91">
        <v>5</v>
      </c>
    </row>
    <row r="41" spans="2:3" x14ac:dyDescent="0.15">
      <c r="B41" s="90">
        <v>42</v>
      </c>
      <c r="C41" s="91">
        <v>5</v>
      </c>
    </row>
    <row r="42" spans="2:3" x14ac:dyDescent="0.15">
      <c r="B42" s="90">
        <v>43</v>
      </c>
      <c r="C42" s="91">
        <v>5</v>
      </c>
    </row>
    <row r="43" spans="2:3" x14ac:dyDescent="0.15">
      <c r="B43" s="90">
        <v>44</v>
      </c>
      <c r="C43" s="91">
        <v>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団本部</vt:lpstr>
      <vt:lpstr>支　団</vt:lpstr>
      <vt:lpstr>分　団</vt:lpstr>
      <vt:lpstr>被　服</vt:lpstr>
      <vt:lpstr>被　服 (2)</vt:lpstr>
      <vt:lpstr>退団名簿</vt:lpstr>
      <vt:lpstr>定　数</vt:lpstr>
      <vt:lpstr>産業分類</vt:lpstr>
      <vt:lpstr>データ</vt:lpstr>
      <vt:lpstr>産業分類!Print_Area</vt:lpstr>
      <vt:lpstr>'支　団'!Print_Area</vt:lpstr>
      <vt:lpstr>退団名簿!Print_Area</vt:lpstr>
      <vt:lpstr>'被　服'!Print_Area</vt:lpstr>
      <vt:lpstr>'被　服 (2)'!Print_Area</vt:lpstr>
      <vt:lpstr>'分　団'!Print_Area</vt:lpstr>
      <vt:lpstr>'支　団'!Print_Titles</vt:lpstr>
      <vt:lpstr>'定　数'!Print_Titles</vt:lpstr>
      <vt:lpstr>'分　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鳥井 清敬</dc:creator>
  <cp:lastModifiedBy>星野　正芳</cp:lastModifiedBy>
  <cp:lastPrinted>2021-03-17T08:10:31Z</cp:lastPrinted>
  <dcterms:created xsi:type="dcterms:W3CDTF">2003-12-09T05:54:54Z</dcterms:created>
  <dcterms:modified xsi:type="dcterms:W3CDTF">2021-03-24T02:45:31Z</dcterms:modified>
</cp:coreProperties>
</file>